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vodovod IO 01 berstl..." sheetId="2" r:id="rId2"/>
    <sheet name="02 - vodovod IO 02 výkop" sheetId="3" r:id="rId3"/>
    <sheet name="03 - vodovod IO 03 relinig" sheetId="4" r:id="rId4"/>
    <sheet name="05 - Opravy povrchů" sheetId="5" r:id="rId5"/>
    <sheet name="06 - VRN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'01 - vodovod IO 01 berstl...'!$C$120:$K$189</definedName>
    <definedName name="_xlnm.Print_Area" localSheetId="1">'01 - vodovod IO 01 berstl...'!$C$4:$J$76,'01 - vodovod IO 01 berstl...'!$C$82:$J$102,'01 - vodovod IO 01 berstl...'!$C$108:$K$189</definedName>
    <definedName name="_xlnm.Print_Titles" localSheetId="1">'01 - vodovod IO 01 berstl...'!$120:$120</definedName>
    <definedName name="_xlnm._FilterDatabase" localSheetId="2" hidden="1">'02 - vodovod IO 02 výkop'!$C$120:$K$299</definedName>
    <definedName name="_xlnm.Print_Area" localSheetId="2">'02 - vodovod IO 02 výkop'!$C$4:$J$76,'02 - vodovod IO 02 výkop'!$C$82:$J$102,'02 - vodovod IO 02 výkop'!$C$108:$K$299</definedName>
    <definedName name="_xlnm.Print_Titles" localSheetId="2">'02 - vodovod IO 02 výkop'!$120:$120</definedName>
    <definedName name="_xlnm._FilterDatabase" localSheetId="3" hidden="1">'03 - vodovod IO 03 relinig'!$C$120:$K$250</definedName>
    <definedName name="_xlnm.Print_Area" localSheetId="3">'03 - vodovod IO 03 relinig'!$C$4:$J$76,'03 - vodovod IO 03 relinig'!$C$82:$J$102,'03 - vodovod IO 03 relinig'!$C$108:$K$250</definedName>
    <definedName name="_xlnm.Print_Titles" localSheetId="3">'03 - vodovod IO 03 relinig'!$120:$120</definedName>
    <definedName name="_xlnm._FilterDatabase" localSheetId="4" hidden="1">'05 - Opravy povrchů'!$C$121:$K$239</definedName>
    <definedName name="_xlnm.Print_Area" localSheetId="4">'05 - Opravy povrchů'!$C$4:$J$76,'05 - Opravy povrchů'!$C$82:$J$103,'05 - Opravy povrchů'!$C$109:$K$239</definedName>
    <definedName name="_xlnm.Print_Titles" localSheetId="4">'05 - Opravy povrchů'!$121:$121</definedName>
    <definedName name="_xlnm._FilterDatabase" localSheetId="5" hidden="1">'06 - VRN'!$C$117:$K$123</definedName>
    <definedName name="_xlnm.Print_Area" localSheetId="5">'06 - VRN'!$C$4:$J$76,'06 - VRN'!$C$82:$J$99,'06 - VRN'!$C$105:$K$123</definedName>
    <definedName name="_xlnm.Print_Titles" localSheetId="5">'06 - VRN'!$117:$117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21"/>
  <c r="BH121"/>
  <c r="BG121"/>
  <c r="BF121"/>
  <c r="T121"/>
  <c r="T120"/>
  <c r="T119"/>
  <c r="T118"/>
  <c r="R121"/>
  <c r="R120"/>
  <c r="R119"/>
  <c r="R118"/>
  <c r="P121"/>
  <c r="P120"/>
  <c r="P119"/>
  <c r="P118"/>
  <c i="1" r="AU99"/>
  <c i="6" r="J115"/>
  <c r="F112"/>
  <c r="E110"/>
  <c r="J92"/>
  <c r="F89"/>
  <c r="E87"/>
  <c r="J21"/>
  <c r="E21"/>
  <c r="J114"/>
  <c r="J20"/>
  <c r="J18"/>
  <c r="E18"/>
  <c r="F115"/>
  <c r="J17"/>
  <c r="J15"/>
  <c r="E15"/>
  <c r="F114"/>
  <c r="J14"/>
  <c r="J12"/>
  <c r="J89"/>
  <c r="E7"/>
  <c r="E108"/>
  <c i="5" r="J37"/>
  <c r="J36"/>
  <c i="1" r="AY98"/>
  <c i="5" r="J35"/>
  <c i="1" r="AX98"/>
  <c i="5" r="BI238"/>
  <c r="BH238"/>
  <c r="BG238"/>
  <c r="BF238"/>
  <c r="T238"/>
  <c r="T237"/>
  <c r="R238"/>
  <c r="R237"/>
  <c r="P238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67"/>
  <c r="BH167"/>
  <c r="BG167"/>
  <c r="BF167"/>
  <c r="T167"/>
  <c r="R167"/>
  <c r="P167"/>
  <c r="BI164"/>
  <c r="BH164"/>
  <c r="BG164"/>
  <c r="BF164"/>
  <c r="T164"/>
  <c r="R164"/>
  <c r="P164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BI133"/>
  <c r="BH133"/>
  <c r="BG133"/>
  <c r="BF133"/>
  <c r="T133"/>
  <c r="R133"/>
  <c r="P133"/>
  <c r="BI127"/>
  <c r="BH127"/>
  <c r="BG127"/>
  <c r="BF127"/>
  <c r="T127"/>
  <c r="R127"/>
  <c r="P127"/>
  <c r="BI125"/>
  <c r="BH125"/>
  <c r="BG125"/>
  <c r="BF125"/>
  <c r="T125"/>
  <c r="R125"/>
  <c r="P125"/>
  <c r="J119"/>
  <c r="F116"/>
  <c r="E114"/>
  <c r="J92"/>
  <c r="F89"/>
  <c r="E87"/>
  <c r="J21"/>
  <c r="E21"/>
  <c r="J118"/>
  <c r="J20"/>
  <c r="J18"/>
  <c r="E18"/>
  <c r="F92"/>
  <c r="J17"/>
  <c r="J15"/>
  <c r="E15"/>
  <c r="F118"/>
  <c r="J14"/>
  <c r="J12"/>
  <c r="J116"/>
  <c r="E7"/>
  <c r="E85"/>
  <c i="4" r="J37"/>
  <c r="J36"/>
  <c i="1" r="AY97"/>
  <c i="4" r="J35"/>
  <c i="1" r="AX97"/>
  <c i="4" r="BI249"/>
  <c r="BH249"/>
  <c r="BG249"/>
  <c r="BF249"/>
  <c r="T249"/>
  <c r="T248"/>
  <c r="R249"/>
  <c r="R248"/>
  <c r="P249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0"/>
  <c r="BH150"/>
  <c r="BG150"/>
  <c r="BF150"/>
  <c r="T150"/>
  <c r="R150"/>
  <c r="P150"/>
  <c r="BI143"/>
  <c r="BH143"/>
  <c r="BG143"/>
  <c r="BF143"/>
  <c r="T143"/>
  <c r="R143"/>
  <c r="P143"/>
  <c r="BI136"/>
  <c r="BH136"/>
  <c r="BG136"/>
  <c r="BF136"/>
  <c r="T136"/>
  <c r="R136"/>
  <c r="P136"/>
  <c r="BI134"/>
  <c r="BH134"/>
  <c r="BG134"/>
  <c r="BF134"/>
  <c r="T134"/>
  <c r="R134"/>
  <c r="P134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8"/>
  <c r="F115"/>
  <c r="E113"/>
  <c r="J92"/>
  <c r="F89"/>
  <c r="E87"/>
  <c r="J21"/>
  <c r="E21"/>
  <c r="J117"/>
  <c r="J20"/>
  <c r="J18"/>
  <c r="E18"/>
  <c r="F118"/>
  <c r="J17"/>
  <c r="J15"/>
  <c r="E15"/>
  <c r="F117"/>
  <c r="J14"/>
  <c r="J12"/>
  <c r="J115"/>
  <c r="E7"/>
  <c r="E85"/>
  <c i="3" r="J37"/>
  <c r="J36"/>
  <c i="1" r="AY96"/>
  <c i="3" r="J35"/>
  <c i="1" r="AX96"/>
  <c i="3" r="BI298"/>
  <c r="BH298"/>
  <c r="BG298"/>
  <c r="BF298"/>
  <c r="T298"/>
  <c r="T297"/>
  <c r="R298"/>
  <c r="R297"/>
  <c r="P298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3"/>
  <c r="BH193"/>
  <c r="BG193"/>
  <c r="BF193"/>
  <c r="T193"/>
  <c r="R193"/>
  <c r="P193"/>
  <c r="BI189"/>
  <c r="BH189"/>
  <c r="BG189"/>
  <c r="BF189"/>
  <c r="T189"/>
  <c r="R189"/>
  <c r="P189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59"/>
  <c r="BH159"/>
  <c r="BG159"/>
  <c r="BF159"/>
  <c r="T159"/>
  <c r="R159"/>
  <c r="P159"/>
  <c r="BI152"/>
  <c r="BH152"/>
  <c r="BG152"/>
  <c r="BF152"/>
  <c r="T152"/>
  <c r="R152"/>
  <c r="P152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8"/>
  <c r="F115"/>
  <c r="E113"/>
  <c r="J92"/>
  <c r="F89"/>
  <c r="E87"/>
  <c r="J21"/>
  <c r="E21"/>
  <c r="J117"/>
  <c r="J20"/>
  <c r="J18"/>
  <c r="E18"/>
  <c r="F92"/>
  <c r="J17"/>
  <c r="J15"/>
  <c r="E15"/>
  <c r="F117"/>
  <c r="J14"/>
  <c r="J12"/>
  <c r="J89"/>
  <c r="E7"/>
  <c r="E85"/>
  <c i="2" r="J37"/>
  <c r="J36"/>
  <c i="1" r="AY95"/>
  <c i="2" r="J35"/>
  <c i="1" r="AX95"/>
  <c i="2" r="BI188"/>
  <c r="BH188"/>
  <c r="BG188"/>
  <c r="BF188"/>
  <c r="T188"/>
  <c r="T187"/>
  <c r="R188"/>
  <c r="R187"/>
  <c r="P188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T165"/>
  <c r="R166"/>
  <c r="R165"/>
  <c r="P166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8"/>
  <c r="F115"/>
  <c r="E113"/>
  <c r="J92"/>
  <c r="F89"/>
  <c r="E87"/>
  <c r="J21"/>
  <c r="E21"/>
  <c r="J117"/>
  <c r="J20"/>
  <c r="J18"/>
  <c r="E18"/>
  <c r="F118"/>
  <c r="J17"/>
  <c r="J15"/>
  <c r="E15"/>
  <c r="F91"/>
  <c r="J14"/>
  <c r="J12"/>
  <c r="J115"/>
  <c r="E7"/>
  <c r="E111"/>
  <c i="1" r="L90"/>
  <c r="AM90"/>
  <c r="AM89"/>
  <c r="L89"/>
  <c r="AM87"/>
  <c r="L87"/>
  <c r="L85"/>
  <c r="L84"/>
  <c i="2" r="J140"/>
  <c r="J124"/>
  <c r="BK179"/>
  <c r="J166"/>
  <c r="J147"/>
  <c r="BK183"/>
  <c r="J159"/>
  <c r="BK132"/>
  <c r="BK124"/>
  <c r="BK176"/>
  <c r="BK153"/>
  <c r="J144"/>
  <c r="J126"/>
  <c i="3" r="BK277"/>
  <c r="BK260"/>
  <c r="J237"/>
  <c r="BK218"/>
  <c r="J208"/>
  <c r="J159"/>
  <c r="BK126"/>
  <c r="BK279"/>
  <c r="BK264"/>
  <c r="BK253"/>
  <c r="BK247"/>
  <c r="BK239"/>
  <c r="J229"/>
  <c r="J210"/>
  <c r="J183"/>
  <c r="J165"/>
  <c r="BK298"/>
  <c r="J289"/>
  <c r="J277"/>
  <c r="BK266"/>
  <c r="J245"/>
  <c r="J233"/>
  <c r="BK206"/>
  <c r="J193"/>
  <c r="BK180"/>
  <c r="BK152"/>
  <c r="J128"/>
  <c r="BK291"/>
  <c r="BK273"/>
  <c r="J251"/>
  <c r="BK233"/>
  <c r="J170"/>
  <c r="BK128"/>
  <c i="4" r="J244"/>
  <c r="J224"/>
  <c r="J205"/>
  <c r="BK193"/>
  <c r="J171"/>
  <c r="J158"/>
  <c r="J124"/>
  <c r="J234"/>
  <c r="BK219"/>
  <c r="J213"/>
  <c r="BK203"/>
  <c r="J184"/>
  <c r="BK171"/>
  <c r="BK143"/>
  <c r="BK124"/>
  <c r="J228"/>
  <c r="J219"/>
  <c r="BK187"/>
  <c r="BK244"/>
  <c r="J236"/>
  <c r="BK217"/>
  <c r="BK195"/>
  <c r="J164"/>
  <c r="J136"/>
  <c i="5" r="J235"/>
  <c r="J221"/>
  <c r="BK211"/>
  <c r="J184"/>
  <c r="J211"/>
  <c r="BK195"/>
  <c r="J133"/>
  <c r="BK214"/>
  <c r="BK192"/>
  <c r="J176"/>
  <c r="BK133"/>
  <c r="BK224"/>
  <c r="BK198"/>
  <c r="J181"/>
  <c r="J155"/>
  <c r="J125"/>
  <c i="6" r="F36"/>
  <c i="1" r="BC99"/>
  <c i="2" r="J176"/>
  <c r="J132"/>
  <c r="J181"/>
  <c r="BK170"/>
  <c r="J156"/>
  <c r="J136"/>
  <c r="J174"/>
  <c r="J153"/>
  <c r="BK128"/>
  <c r="BK185"/>
  <c r="J172"/>
  <c r="J151"/>
  <c r="J142"/>
  <c i="3" r="BK283"/>
  <c r="J273"/>
  <c r="J255"/>
  <c r="J221"/>
  <c r="BK193"/>
  <c r="J152"/>
  <c r="J124"/>
  <c r="J281"/>
  <c r="BK262"/>
  <c r="BK251"/>
  <c r="J241"/>
  <c r="BK231"/>
  <c r="BK221"/>
  <c r="J202"/>
  <c r="J180"/>
  <c r="J142"/>
  <c r="BK293"/>
  <c r="J285"/>
  <c r="BK268"/>
  <c r="BK249"/>
  <c r="BK241"/>
  <c r="BK229"/>
  <c r="BK202"/>
  <c r="J189"/>
  <c r="BK175"/>
  <c r="BK145"/>
  <c r="J145"/>
  <c r="J140"/>
  <c r="BK130"/>
  <c r="J293"/>
  <c r="J279"/>
  <c r="J253"/>
  <c r="J218"/>
  <c r="J206"/>
  <c r="BK159"/>
  <c r="J126"/>
  <c i="4" r="BK240"/>
  <c r="J209"/>
  <c r="J195"/>
  <c r="J177"/>
  <c r="BK158"/>
  <c r="J143"/>
  <c r="BK246"/>
  <c r="BK230"/>
  <c r="BK228"/>
  <c r="BK211"/>
  <c r="BK199"/>
  <c r="BK177"/>
  <c r="J166"/>
  <c r="J134"/>
  <c r="J230"/>
  <c r="BK224"/>
  <c r="J203"/>
  <c r="BK184"/>
  <c r="BK242"/>
  <c r="BK234"/>
  <c r="J211"/>
  <c r="J191"/>
  <c r="BK156"/>
  <c r="J128"/>
  <c i="5" r="BK230"/>
  <c r="BK216"/>
  <c r="BK208"/>
  <c r="BK221"/>
  <c r="J178"/>
  <c r="BK164"/>
  <c r="BK238"/>
  <c r="BK203"/>
  <c r="BK184"/>
  <c r="BK167"/>
  <c r="BK125"/>
  <c r="J216"/>
  <c r="J195"/>
  <c r="BK174"/>
  <c r="BK145"/>
  <c i="6" r="F37"/>
  <c i="1" r="BD99"/>
  <c i="2" r="J149"/>
  <c r="J130"/>
  <c r="J185"/>
  <c r="BK172"/>
  <c r="J162"/>
  <c r="BK144"/>
  <c r="BK162"/>
  <c r="BK151"/>
  <c r="BK130"/>
  <c r="J188"/>
  <c r="J170"/>
  <c r="BK149"/>
  <c r="J128"/>
  <c i="3" r="BK281"/>
  <c r="J271"/>
  <c r="BK258"/>
  <c r="BK225"/>
  <c r="J214"/>
  <c r="BK140"/>
  <c r="BK289"/>
  <c r="J283"/>
  <c r="BK275"/>
  <c r="J260"/>
  <c r="J249"/>
  <c r="BK237"/>
  <c r="J227"/>
  <c r="J216"/>
  <c r="BK199"/>
  <c r="J177"/>
  <c r="J130"/>
  <c r="J291"/>
  <c r="BK271"/>
  <c r="J262"/>
  <c r="BK243"/>
  <c r="J231"/>
  <c r="BK212"/>
  <c r="J199"/>
  <c r="BK177"/>
  <c r="BK167"/>
  <c r="J134"/>
  <c r="J298"/>
  <c r="J287"/>
  <c r="J258"/>
  <c r="J235"/>
  <c r="BK210"/>
  <c r="J167"/>
  <c r="BK132"/>
  <c i="4" r="BK249"/>
  <c r="BK221"/>
  <c r="J197"/>
  <c r="BK191"/>
  <c r="J168"/>
  <c r="J156"/>
  <c r="BK128"/>
  <c r="BK238"/>
  <c r="BK215"/>
  <c r="BK209"/>
  <c r="J187"/>
  <c r="BK174"/>
  <c r="BK161"/>
  <c r="J242"/>
  <c r="J226"/>
  <c r="BK207"/>
  <c r="J199"/>
  <c r="J249"/>
  <c r="J240"/>
  <c r="BK232"/>
  <c r="J215"/>
  <c r="J174"/>
  <c r="J161"/>
  <c r="BK134"/>
  <c i="5" r="J238"/>
  <c r="BK228"/>
  <c r="J214"/>
  <c r="J164"/>
  <c r="J200"/>
  <c r="BK176"/>
  <c r="BK155"/>
  <c r="BK235"/>
  <c r="J208"/>
  <c r="BK178"/>
  <c r="J145"/>
  <c r="J228"/>
  <c r="J203"/>
  <c r="J192"/>
  <c r="J167"/>
  <c r="J127"/>
  <c i="6" r="J121"/>
  <c r="J34"/>
  <c i="1" r="AW99"/>
  <c i="2" r="J183"/>
  <c r="BK136"/>
  <c r="BK188"/>
  <c r="BK174"/>
  <c r="BK159"/>
  <c r="BK140"/>
  <c r="BK181"/>
  <c r="BK156"/>
  <c r="BK142"/>
  <c r="BK126"/>
  <c r="J179"/>
  <c r="BK166"/>
  <c r="BK147"/>
  <c i="1" r="AS94"/>
  <c i="3" r="BK227"/>
  <c r="J212"/>
  <c r="BK170"/>
  <c r="BK134"/>
  <c r="BK285"/>
  <c r="J266"/>
  <c r="BK255"/>
  <c r="BK245"/>
  <c r="BK235"/>
  <c r="J225"/>
  <c r="BK214"/>
  <c r="BK189"/>
  <c r="BK173"/>
  <c r="BK295"/>
  <c r="BK287"/>
  <c r="J275"/>
  <c r="J264"/>
  <c r="J247"/>
  <c r="J239"/>
  <c r="BK216"/>
  <c r="BK183"/>
  <c r="J173"/>
  <c r="BK165"/>
  <c r="J132"/>
  <c r="J295"/>
  <c r="J268"/>
  <c r="J243"/>
  <c r="BK208"/>
  <c r="J175"/>
  <c r="BK142"/>
  <c r="BK124"/>
  <c i="4" r="BK213"/>
  <c r="BK201"/>
  <c r="BK181"/>
  <c r="BK164"/>
  <c r="BK150"/>
  <c r="J126"/>
  <c r="BK236"/>
  <c r="J217"/>
  <c r="J207"/>
  <c r="J201"/>
  <c r="J181"/>
  <c r="BK168"/>
  <c r="BK136"/>
  <c r="J232"/>
  <c r="J221"/>
  <c r="BK205"/>
  <c r="BK197"/>
  <c r="J246"/>
  <c r="J238"/>
  <c r="BK226"/>
  <c r="J193"/>
  <c r="BK166"/>
  <c r="J150"/>
  <c r="BK126"/>
  <c i="5" r="BK233"/>
  <c r="J219"/>
  <c r="BK189"/>
  <c r="J224"/>
  <c r="J198"/>
  <c r="J174"/>
  <c r="BK127"/>
  <c r="J230"/>
  <c r="BK181"/>
  <c r="J150"/>
  <c r="J233"/>
  <c r="BK219"/>
  <c r="BK200"/>
  <c r="J189"/>
  <c r="BK150"/>
  <c i="6" r="BK121"/>
  <c r="F35"/>
  <c i="1" r="BB99"/>
  <c i="2" l="1" r="BK123"/>
  <c r="J123"/>
  <c r="J98"/>
  <c r="BK169"/>
  <c r="J169"/>
  <c r="J100"/>
  <c i="3" r="BK123"/>
  <c r="P192"/>
  <c r="T205"/>
  <c i="4" r="R123"/>
  <c r="T180"/>
  <c r="R190"/>
  <c i="5" r="BK124"/>
  <c r="J124"/>
  <c r="J98"/>
  <c r="BK183"/>
  <c r="J183"/>
  <c r="J99"/>
  <c r="BK210"/>
  <c r="J210"/>
  <c r="J100"/>
  <c r="BK227"/>
  <c r="J227"/>
  <c r="J101"/>
  <c i="2" r="T123"/>
  <c r="P169"/>
  <c i="3" r="P123"/>
  <c r="R192"/>
  <c r="R205"/>
  <c i="4" r="BK123"/>
  <c r="J123"/>
  <c r="J98"/>
  <c r="BK180"/>
  <c r="J180"/>
  <c r="J99"/>
  <c r="BK190"/>
  <c r="J190"/>
  <c r="J100"/>
  <c i="5" r="P124"/>
  <c r="T183"/>
  <c r="P210"/>
  <c r="R227"/>
  <c i="2" r="R123"/>
  <c r="R122"/>
  <c r="R121"/>
  <c r="R169"/>
  <c i="3" r="R123"/>
  <c r="R122"/>
  <c r="R121"/>
  <c r="T192"/>
  <c r="P205"/>
  <c i="4" r="P123"/>
  <c r="P180"/>
  <c r="P190"/>
  <c r="P122"/>
  <c r="P121"/>
  <c i="1" r="AU97"/>
  <c i="5" r="T124"/>
  <c r="R183"/>
  <c r="R210"/>
  <c r="P227"/>
  <c i="2" r="P123"/>
  <c r="P122"/>
  <c r="P121"/>
  <c i="1" r="AU95"/>
  <c i="2" r="T169"/>
  <c i="3" r="T123"/>
  <c r="T122"/>
  <c r="T121"/>
  <c r="BK192"/>
  <c r="J192"/>
  <c r="J99"/>
  <c r="BK205"/>
  <c r="J205"/>
  <c r="J100"/>
  <c i="4" r="T123"/>
  <c r="R180"/>
  <c r="T190"/>
  <c i="5" r="R124"/>
  <c r="R123"/>
  <c r="R122"/>
  <c r="P183"/>
  <c r="T210"/>
  <c r="T227"/>
  <c i="2" r="BK165"/>
  <c r="J165"/>
  <c r="J99"/>
  <c r="BK187"/>
  <c r="J187"/>
  <c r="J101"/>
  <c i="4" r="BK248"/>
  <c r="J248"/>
  <c r="J101"/>
  <c i="3" r="BK297"/>
  <c r="J297"/>
  <c r="J101"/>
  <c i="5" r="BK237"/>
  <c r="J237"/>
  <c r="J102"/>
  <c i="6" r="BK120"/>
  <c r="J120"/>
  <c r="J98"/>
  <c i="5" r="BK123"/>
  <c r="BK122"/>
  <c r="J122"/>
  <c r="J96"/>
  <c i="6" r="F91"/>
  <c r="F92"/>
  <c r="E85"/>
  <c r="J112"/>
  <c r="J91"/>
  <c r="BE121"/>
  <c i="5" r="J89"/>
  <c r="F119"/>
  <c r="BE127"/>
  <c r="BE164"/>
  <c r="BE176"/>
  <c r="BE181"/>
  <c r="BE203"/>
  <c r="BE219"/>
  <c r="BE230"/>
  <c r="BE235"/>
  <c r="J91"/>
  <c r="E112"/>
  <c r="BE150"/>
  <c r="BE155"/>
  <c r="BE184"/>
  <c r="BE208"/>
  <c r="BE211"/>
  <c r="BE214"/>
  <c r="BE221"/>
  <c r="BE224"/>
  <c r="BE238"/>
  <c i="4" r="BK122"/>
  <c r="J122"/>
  <c r="J97"/>
  <c i="5" r="F91"/>
  <c r="BE133"/>
  <c r="BE145"/>
  <c r="BE189"/>
  <c r="BE192"/>
  <c r="BE198"/>
  <c r="BE216"/>
  <c r="BE228"/>
  <c r="BE233"/>
  <c r="BE125"/>
  <c r="BE167"/>
  <c r="BE174"/>
  <c r="BE178"/>
  <c r="BE195"/>
  <c r="BE200"/>
  <c i="4" r="J89"/>
  <c r="F92"/>
  <c r="E111"/>
  <c r="BE124"/>
  <c r="BE128"/>
  <c r="BE143"/>
  <c r="BE150"/>
  <c r="BE156"/>
  <c r="BE158"/>
  <c r="BE164"/>
  <c r="BE171"/>
  <c r="BE184"/>
  <c r="BE201"/>
  <c r="BE203"/>
  <c r="BE207"/>
  <c r="BE219"/>
  <c r="BE191"/>
  <c r="BE209"/>
  <c r="BE211"/>
  <c r="BE213"/>
  <c r="BE226"/>
  <c r="BE234"/>
  <c r="BE238"/>
  <c r="BE244"/>
  <c r="BE246"/>
  <c r="BE249"/>
  <c i="3" r="J123"/>
  <c r="J98"/>
  <c i="4" r="F91"/>
  <c r="J91"/>
  <c r="BE134"/>
  <c r="BE166"/>
  <c r="BE168"/>
  <c r="BE174"/>
  <c r="BE193"/>
  <c r="BE195"/>
  <c r="BE205"/>
  <c r="BE221"/>
  <c r="BE236"/>
  <c r="BE240"/>
  <c r="BE242"/>
  <c r="BE126"/>
  <c r="BE136"/>
  <c r="BE161"/>
  <c r="BE177"/>
  <c r="BE181"/>
  <c r="BE187"/>
  <c r="BE197"/>
  <c r="BE199"/>
  <c r="BE215"/>
  <c r="BE217"/>
  <c r="BE224"/>
  <c r="BE228"/>
  <c r="BE230"/>
  <c r="BE232"/>
  <c i="3" r="J91"/>
  <c r="J115"/>
  <c r="BE134"/>
  <c r="BE175"/>
  <c r="BE177"/>
  <c r="BE183"/>
  <c r="BE193"/>
  <c r="BE199"/>
  <c r="BE212"/>
  <c r="BE218"/>
  <c r="BE221"/>
  <c r="BE225"/>
  <c r="BE229"/>
  <c r="BE235"/>
  <c r="BE239"/>
  <c r="BE245"/>
  <c r="BE253"/>
  <c r="BE260"/>
  <c r="BE275"/>
  <c r="BE287"/>
  <c r="BE295"/>
  <c r="E111"/>
  <c r="F118"/>
  <c r="BE124"/>
  <c r="BE140"/>
  <c r="BE145"/>
  <c r="BE208"/>
  <c r="BE233"/>
  <c r="BE247"/>
  <c r="BE251"/>
  <c r="BE255"/>
  <c r="BE258"/>
  <c r="BE262"/>
  <c r="BE273"/>
  <c r="BE277"/>
  <c r="BE281"/>
  <c r="BE293"/>
  <c r="BE298"/>
  <c r="F91"/>
  <c r="BE126"/>
  <c r="BE128"/>
  <c r="BE132"/>
  <c r="BE142"/>
  <c r="BE152"/>
  <c r="BE159"/>
  <c r="BE167"/>
  <c r="BE173"/>
  <c r="BE206"/>
  <c r="BE210"/>
  <c r="BE216"/>
  <c r="BE249"/>
  <c r="BE271"/>
  <c r="BE283"/>
  <c r="BE130"/>
  <c r="BE165"/>
  <c r="BE170"/>
  <c r="BE180"/>
  <c r="BE189"/>
  <c r="BE202"/>
  <c r="BE214"/>
  <c r="BE227"/>
  <c r="BE231"/>
  <c r="BE237"/>
  <c r="BE241"/>
  <c r="BE243"/>
  <c r="BE264"/>
  <c r="BE266"/>
  <c r="BE268"/>
  <c r="BE279"/>
  <c r="BE285"/>
  <c r="BE289"/>
  <c r="BE291"/>
  <c i="2" r="E85"/>
  <c r="J89"/>
  <c r="F92"/>
  <c r="BE124"/>
  <c r="BE128"/>
  <c r="BE132"/>
  <c r="BE136"/>
  <c r="BE156"/>
  <c r="BE159"/>
  <c r="BE176"/>
  <c r="BE179"/>
  <c r="BE181"/>
  <c r="F117"/>
  <c r="BE144"/>
  <c r="BE166"/>
  <c r="BE170"/>
  <c r="BE172"/>
  <c r="J91"/>
  <c r="BE126"/>
  <c r="BE130"/>
  <c r="BE149"/>
  <c r="BE185"/>
  <c r="BE188"/>
  <c r="BE140"/>
  <c r="BE142"/>
  <c r="BE147"/>
  <c r="BE151"/>
  <c r="BE153"/>
  <c r="BE162"/>
  <c r="BE174"/>
  <c r="BE183"/>
  <c r="F36"/>
  <c i="1" r="BC95"/>
  <c i="3" r="F37"/>
  <c i="1" r="BD96"/>
  <c i="4" r="F36"/>
  <c i="1" r="BC97"/>
  <c i="5" r="F37"/>
  <c i="1" r="BD98"/>
  <c i="5" r="F36"/>
  <c i="1" r="BC98"/>
  <c i="2" r="J34"/>
  <c i="1" r="AW95"/>
  <c i="3" r="F34"/>
  <c i="1" r="BA96"/>
  <c i="4" r="F37"/>
  <c i="1" r="BD97"/>
  <c i="4" r="F35"/>
  <c i="1" r="BB97"/>
  <c i="6" r="F34"/>
  <c i="1" r="BA99"/>
  <c i="2" r="F37"/>
  <c i="1" r="BD95"/>
  <c i="3" r="F35"/>
  <c i="1" r="BB96"/>
  <c i="3" r="J34"/>
  <c i="1" r="AW96"/>
  <c i="4" r="J34"/>
  <c i="1" r="AW97"/>
  <c i="5" r="J34"/>
  <c i="1" r="AW98"/>
  <c i="5" r="F34"/>
  <c i="1" r="BA98"/>
  <c i="2" r="F34"/>
  <c i="1" r="BA95"/>
  <c i="2" r="F35"/>
  <c i="1" r="BB95"/>
  <c i="3" r="F36"/>
  <c i="1" r="BC96"/>
  <c i="4" r="F34"/>
  <c i="1" r="BA97"/>
  <c i="5" r="F35"/>
  <c i="1" r="BB98"/>
  <c i="6" r="F33"/>
  <c i="1" r="AZ99"/>
  <c i="4" l="1" r="T122"/>
  <c r="T121"/>
  <c i="5" r="P123"/>
  <c r="P122"/>
  <c i="1" r="AU98"/>
  <c i="3" r="P122"/>
  <c r="P121"/>
  <c i="1" r="AU96"/>
  <c i="3" r="BK122"/>
  <c r="BK121"/>
  <c r="J121"/>
  <c i="5" r="T123"/>
  <c r="T122"/>
  <c i="2" r="T122"/>
  <c r="T121"/>
  <c i="4" r="R122"/>
  <c r="R121"/>
  <c i="6" r="BK119"/>
  <c r="J119"/>
  <c r="J97"/>
  <c i="2" r="BK122"/>
  <c r="J122"/>
  <c r="J97"/>
  <c i="5" r="J123"/>
  <c r="J97"/>
  <c i="4" r="BK121"/>
  <c r="J121"/>
  <c i="3" r="J30"/>
  <c i="1" r="AG96"/>
  <c i="2" r="J33"/>
  <c i="1" r="AV95"/>
  <c r="AT95"/>
  <c i="4" r="J33"/>
  <c i="1" r="AV97"/>
  <c r="AT97"/>
  <c r="BB94"/>
  <c r="W31"/>
  <c i="6" r="J33"/>
  <c i="1" r="AV99"/>
  <c r="AT99"/>
  <c i="2" r="F33"/>
  <c i="1" r="AZ95"/>
  <c i="4" r="F33"/>
  <c i="1" r="AZ97"/>
  <c i="5" r="J33"/>
  <c i="1" r="AV98"/>
  <c r="AT98"/>
  <c i="3" r="F33"/>
  <c i="1" r="AZ96"/>
  <c i="4" r="J30"/>
  <c i="1" r="AG97"/>
  <c i="5" r="J30"/>
  <c i="1" r="AG98"/>
  <c r="BA94"/>
  <c r="W30"/>
  <c r="BC94"/>
  <c r="AY94"/>
  <c r="BD94"/>
  <c r="W33"/>
  <c i="3" r="J33"/>
  <c i="1" r="AV96"/>
  <c r="AT96"/>
  <c r="AN96"/>
  <c i="5" r="F33"/>
  <c i="1" r="AZ98"/>
  <c i="2" l="1" r="BK121"/>
  <c r="J121"/>
  <c r="J96"/>
  <c i="3" r="J96"/>
  <c r="J122"/>
  <c r="J97"/>
  <c i="6" r="BK118"/>
  <c r="J118"/>
  <c i="1" r="AN98"/>
  <c r="AN97"/>
  <c i="4" r="J96"/>
  <c i="5" r="J39"/>
  <c i="4" r="J39"/>
  <c i="3" r="J39"/>
  <c i="1" r="AU94"/>
  <c i="6" r="J30"/>
  <c i="1" r="AG99"/>
  <c r="AW94"/>
  <c r="AK30"/>
  <c r="W32"/>
  <c r="AZ94"/>
  <c r="W29"/>
  <c r="AX94"/>
  <c i="6" l="1" r="J39"/>
  <c r="J96"/>
  <c i="1" r="AN99"/>
  <c i="2" r="J30"/>
  <c i="1" r="AG95"/>
  <c r="AN95"/>
  <c r="AV94"/>
  <c r="AK29"/>
  <c i="2" l="1" r="J39"/>
  <c i="1"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<sst xmlns="http://schemas.openxmlformats.org/spreadsheetml/2006/main">
  <si>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</si>
  <si>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</si>
  <si>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</si>
  <si>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</si>
  <si>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</si>
  <si>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{a663ece9-cc07-46a9-bf78-f81a6e507609}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</si>
  <si>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</si>
  <si>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</si>
  <si>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</si>
  <si>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</si>
  <si>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</si>
  <si>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</si>
  <si>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</si>
  <si>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</si>
  <si>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20210629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</si>
  <si>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</si>
  <si>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</si>
  <si>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Přivaděč vodovodu PEHD 90 lokalita Hrádek - rozdělení</t>
  </si>
  <si>
    <t>KSO:</t>
  </si>
  <si>
    <t>CC-CZ:</t>
  </si>
  <si>
    <t>Místo:</t>
  </si>
  <si>
    <t>Varnsdorf</t>
  </si>
  <si>
    <t>Datum:</t>
  </si>
  <si>
    <t>29. 6. 2021</t>
  </si>
  <si>
    <t>Zadavatel:</t>
  </si>
  <si>
    <t>IČ:</t>
  </si>
  <si>
    <t>Město Varnsdorf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</si>
  <si>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</si>
  <si>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</si>
  <si>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</si>
  <si>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</si>
  <si>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</si>
  <si>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</si>
  <si>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</si>
  <si>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J. Nešněra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</si>
  <si>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</si>
  <si>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</si>
  <si>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</si>
  <si>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</si>
  <si>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</si>
  <si>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</si>
  <si>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</si>
  <si>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</si>
  <si>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</si>
  <si>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</si>
  <si>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</si>
  <si>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</si>
  <si>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</si>
  <si>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</si>
  <si>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</si>
  <si>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</si>
  <si>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</si>
  <si>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</si>
  <si>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</si>
  <si>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</si>
  <si>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</si>
  <si>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</si>
  <si>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</si>
  <si>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</si>
  <si>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</si>
  <si>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</si>
  <si>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</si>
  <si>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</si>
  <si>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</si>
  <si>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</si>
  <si>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</si>
  <si>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</si>
  <si>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</si>
  <si>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</si>
  <si>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</si>
  <si>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</si>
  <si>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</si>
  <si>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</si>
  <si>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</si>
  <si>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</si>
  <si>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</si>
  <si>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</si>
  <si>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</si>
  <si>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</si>
  <si>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</si>
  <si>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</si>
  <si>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</si>
  <si>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vodovod IO 01 berstlining</t>
  </si>
  <si>
    <t>STA</t>
  </si>
  <si>
    <t>1</t>
  </si>
  <si>
    <t>{65b71eb2-ced1-4f53-9308-b53ead55a0fb}</t>
  </si>
  <si>
    <t>2</t>
  </si>
  <si>
    <t>02</t>
  </si>
  <si>
    <t>vodovod IO 02 výkop</t>
  </si>
  <si>
    <t>{6c6d2489-eb0a-424b-b2d3-ad96a22bcbfc}</t>
  </si>
  <si>
    <t>03</t>
  </si>
  <si>
    <t>vodovod IO 03 relinig</t>
  </si>
  <si>
    <t>{b9c33e14-b2c8-474e-9395-827155c7278f}</t>
  </si>
  <si>
    <t>05</t>
  </si>
  <si>
    <t>Opravy povrchů</t>
  </si>
  <si>
    <t>{987f603c-a1e1-4a0e-973f-03c9f6bc8ddb}</t>
  </si>
  <si>
    <t>06</t>
  </si>
  <si>
    <t>VRN</t>
  </si>
  <si>
    <t>{7b6428d6-8eec-463f-adbc-a853218bb73e}</t>
  </si>
  <si>
    <t>KRYCÍ LIST SOUPISU PRACÍ</t>
  </si>
  <si>
    <t>Objekt:</t>
  </si>
  <si>
    <t>01 - vodovod IO 01 berstlining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</si>
  <si>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</si>
  <si>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</si>
  <si>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</si>
  <si>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</si>
  <si>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</si>
  <si>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</si>
  <si>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</si>
  <si>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</si>
  <si>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</si>
  <si>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</si>
  <si>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</si>
  <si>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</si>
  <si>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</si>
  <si>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</si>
  <si>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</si>
  <si>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</si>
  <si>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</si>
  <si>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</si>
  <si>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</si>
  <si>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</si>
  <si>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</si>
  <si>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</si>
  <si>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</si>
  <si>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</si>
  <si>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</si>
  <si>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</si>
  <si>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</si>
  <si>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</si>
  <si>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</si>
  <si>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</si>
  <si>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</si>
  <si>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CS ÚRS 2021 01</t>
  </si>
  <si>
    <t>4</t>
  </si>
  <si>
    <t>-99006683</t>
  </si>
  <si>
    <t>PP</t>
  </si>
  <si>
    <t>Čerpání vody na dopravní výšku do 10 m s uvažovaným průměrným přítokem do 500 l/min</t>
  </si>
  <si>
    <t>115101301</t>
  </si>
  <si>
    <t>Pohotovost čerpací soupravy pro dopravní výšku do 10 m přítok do 500 l/min</t>
  </si>
  <si>
    <t>den</t>
  </si>
  <si>
    <t>1042299967</t>
  </si>
  <si>
    <t>Pohotovost záložní čerpací soupravy pro dopravní výšku do 10 m s uvažovaným průměrným přítokem do 500 l/min</t>
  </si>
  <si>
    <t>3</t>
  </si>
  <si>
    <t>119003131</t>
  </si>
  <si>
    <t>Výstražná páska pro zabezpečení výkopu zřízení</t>
  </si>
  <si>
    <t>m</t>
  </si>
  <si>
    <t>-1483124147</t>
  </si>
  <si>
    <t>Pomocné konstrukce při zabezpečení výkopu svislé výstražná páska zřízení</t>
  </si>
  <si>
    <t>119003132</t>
  </si>
  <si>
    <t>Výstražná páska pro zabezpečení výkopu odstranění</t>
  </si>
  <si>
    <t>886771808</t>
  </si>
  <si>
    <t>Pomocné konstrukce při zabezpečení výkopu svislé výstražná páska odstranění</t>
  </si>
  <si>
    <t>5</t>
  </si>
  <si>
    <t>131251102</t>
  </si>
  <si>
    <t>Hloubení jam nezapažených v hornině třídy těžitelnosti I, skupiny 3 objem do 50 m3 strojně</t>
  </si>
  <si>
    <t>m3</t>
  </si>
  <si>
    <t>-143603703</t>
  </si>
  <si>
    <t>Hloubení nezapažených jam a zářezů strojně s urovnáním dna do předepsaného profilu a spádu v hornině třídy těžitelnosti I skupiny 3 přes 20 do 50 m3</t>
  </si>
  <si>
    <t>VV</t>
  </si>
  <si>
    <t>5*2*1,6*4</t>
  </si>
  <si>
    <t>64*0,5 'Přepočtené koeficientem množství</t>
  </si>
  <si>
    <t>6</t>
  </si>
  <si>
    <t>131351102</t>
  </si>
  <si>
    <t>Hloubení jam nezapažených v hornině třídy těžitelnosti II, skupiny 4 objem do 50 m3 strojně</t>
  </si>
  <si>
    <t>-590336872</t>
  </si>
  <si>
    <t>Hloubení nezapažených jam a zářezů strojně s urovnáním dna do předepsaného profilu a spádu v hornině třídy těžitelnosti II skupiny 4 přes 20 do 50 m3</t>
  </si>
  <si>
    <t>7</t>
  </si>
  <si>
    <t>151101101</t>
  </si>
  <si>
    <t>Zřízení příložného pažení a rozepření stěn rýh hl do 2 m</t>
  </si>
  <si>
    <t>m2</t>
  </si>
  <si>
    <t>1101354405</t>
  </si>
  <si>
    <t>Zřízení pažení a rozepření stěn rýh pro podzemní vedení příložné pro jakoukoliv mezerovitost, hloubky do 2 m</t>
  </si>
  <si>
    <t>8</t>
  </si>
  <si>
    <t>151101111</t>
  </si>
  <si>
    <t>Odstranění příložného pažení a rozepření stěn rýh hl do 2 m</t>
  </si>
  <si>
    <t>-1163969037</t>
  </si>
  <si>
    <t>Odstranění pažení a rozepření stěn rýh pro podzemní vedení s uložením materiálu na vzdálenost do 3 m od kraje výkopu příložné, hloubky do 2 m</t>
  </si>
  <si>
    <t>9</t>
  </si>
  <si>
    <t>162351103</t>
  </si>
  <si>
    <t>Vodorovné přemístění do 500 m výkopku/sypaniny z horniny třídy těžitelnosti I, skupiny 1 až 3</t>
  </si>
  <si>
    <t>1526520872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</si>
  <si>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</si>
  <si>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1,92+7,488</t>
  </si>
  <si>
    <t>10</t>
  </si>
  <si>
    <t>162751R</t>
  </si>
  <si>
    <t>Odvoz výkopku na skládku zhotovitele včetně uložení a poplatku za uložení</t>
  </si>
  <si>
    <t>1921843298</t>
  </si>
  <si>
    <t>11</t>
  </si>
  <si>
    <t>167151111</t>
  </si>
  <si>
    <t>Nakládání výkopku z hornin třídy těžitelnosti I, skupiny 1 až 3 přes 100 m3</t>
  </si>
  <si>
    <t>-1571198963</t>
  </si>
  <si>
    <t>Nakládání, skládání a překládání neulehlého výkopku nebo sypaniny strojně nakládání, množství přes 100 m3, z hornin třídy těžitelnosti I, skupiny 1 až 3</t>
  </si>
  <si>
    <t>12</t>
  </si>
  <si>
    <t>171201201</t>
  </si>
  <si>
    <t>Uložení sypaniny na skládky</t>
  </si>
  <si>
    <t>-2092049377</t>
  </si>
  <si>
    <t>Uložení sypaniny na skládky nebo meziskládky bez hutnění s upravením uložené sypaniny do předepsaného tvaru</t>
  </si>
  <si>
    <t>13</t>
  </si>
  <si>
    <t>174101101</t>
  </si>
  <si>
    <t>Zásyp jam, šachet rýh nebo kolem objektů sypaninou se zhutněním</t>
  </si>
  <si>
    <t>-1669934290</t>
  </si>
  <si>
    <t>Zásyp sypaninou z jakékoliv horniny strojně s uložením výkopku ve vrstvách se zhutněním jam, šachet, rýh nebo kolem objektů v těchto vykopávkách</t>
  </si>
  <si>
    <t>64-1,92-7,488</t>
  </si>
  <si>
    <t>14</t>
  </si>
  <si>
    <t>M</t>
  </si>
  <si>
    <t>58331200</t>
  </si>
  <si>
    <t>štěrkopísek netříděný zásypový</t>
  </si>
  <si>
    <t>t</t>
  </si>
  <si>
    <t>410671686</t>
  </si>
  <si>
    <t>54,592*1,8 'Přepočtené koeficientem množství</t>
  </si>
  <si>
    <t>175151101</t>
  </si>
  <si>
    <t>Obsypání potrubí strojně sypaninou bez prohození, uloženou do 3 m</t>
  </si>
  <si>
    <t>-1083348317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</si>
  <si>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</si>
  <si>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4*1,2*0,39*4</t>
  </si>
  <si>
    <t>16</t>
  </si>
  <si>
    <t>58337303</t>
  </si>
  <si>
    <t>štěrkopísek frakce 0/8</t>
  </si>
  <si>
    <t>1486987533</t>
  </si>
  <si>
    <t>7,488*1,8 'Přepočtené koeficientem množství</t>
  </si>
  <si>
    <t>Vodorovné konstrukce</t>
  </si>
  <si>
    <t>17</t>
  </si>
  <si>
    <t>451572111</t>
  </si>
  <si>
    <t>Lože pod potrubí otevřený výkop z kameniva drobného těženého</t>
  </si>
  <si>
    <t>-336391022</t>
  </si>
  <si>
    <t>Lože pod potrubí, stoky a drobné objekty v otevřeném výkopu z kameniva drobného těženého 0 až 4 mm</t>
  </si>
  <si>
    <t>4*1,2*0,1*4</t>
  </si>
  <si>
    <t>Trubní vedení</t>
  </si>
  <si>
    <t>18</t>
  </si>
  <si>
    <t>877241101</t>
  </si>
  <si>
    <t>Montáž elektrospojek na vodovodním potrubí z PE trub d 90</t>
  </si>
  <si>
    <t>kus</t>
  </si>
  <si>
    <t>-2010423376</t>
  </si>
  <si>
    <t>Montáž tvarovek na vodovodním plastovém potrubí z polyetylenu PE 100 elektrotvarovek SDR 11/PN16 spojek, oblouků nebo redukcí d 90</t>
  </si>
  <si>
    <t>19</t>
  </si>
  <si>
    <t>28615974</t>
  </si>
  <si>
    <t>elektrospojka SDR11 PE 100 PN16 D 90mm</t>
  </si>
  <si>
    <t>1654218948</t>
  </si>
  <si>
    <t>20</t>
  </si>
  <si>
    <t>892241111</t>
  </si>
  <si>
    <t>Tlaková zkouška vodou potrubí do 80</t>
  </si>
  <si>
    <t>71188477</t>
  </si>
  <si>
    <t>Tlakové zkoušky vodou na potrubí DN do 80</t>
  </si>
  <si>
    <t>892273122</t>
  </si>
  <si>
    <t>Proplach a dezinfekce vodovodního potrubí DN od 80 do 125</t>
  </si>
  <si>
    <t>-466856191</t>
  </si>
  <si>
    <t>161</t>
  </si>
  <si>
    <t>22</t>
  </si>
  <si>
    <t>892372111</t>
  </si>
  <si>
    <t>Zabezpečení konců potrubí DN do 300 při tlakových zkouškách vodou</t>
  </si>
  <si>
    <t>1583858488</t>
  </si>
  <si>
    <t>Tlakové zkoušky vodou zabezpečení konců potrubí při tlakových zkouškách DN do 300</t>
  </si>
  <si>
    <t>23</t>
  </si>
  <si>
    <t>89815010R</t>
  </si>
  <si>
    <t>Sanace vodovodního potrubí berstlining PE 100RC SDR17 PAS 1075 potrubím DN 90</t>
  </si>
  <si>
    <t>-2086293422</t>
  </si>
  <si>
    <t>24</t>
  </si>
  <si>
    <t>899721111</t>
  </si>
  <si>
    <t>Signalizační vodič DN do 150 mm na potrubí</t>
  </si>
  <si>
    <t>-1948185079</t>
  </si>
  <si>
    <t>Signalizační vodič na potrubí DN do 150 mm</t>
  </si>
  <si>
    <t>25</t>
  </si>
  <si>
    <t>899722113</t>
  </si>
  <si>
    <t>Krytí potrubí z plastů výstražnou fólií z PVC 34cm</t>
  </si>
  <si>
    <t>-2065710180</t>
  </si>
  <si>
    <t>Krytí potrubí z plastů výstražnou fólií z PVC šířky 34 cm</t>
  </si>
  <si>
    <t>998</t>
  </si>
  <si>
    <t>Přesun hmot</t>
  </si>
  <si>
    <t>26</t>
  </si>
  <si>
    <t>998276101</t>
  </si>
  <si>
    <t>Přesun hmot pro trubní vedení z trub z plastických hmot otevřený výkop</t>
  </si>
  <si>
    <t>1911069664</t>
  </si>
  <si>
    <t>Přesun hmot pro trubní vedení hloubené z trub z plastických hmot nebo sklolaminátových pro vodovody nebo kanalizace v otevřeném výkopu dopravní vzdálenost do 15 m</t>
  </si>
  <si>
    <t>02 - vodovod IO 02 výkop</t>
  </si>
  <si>
    <t>-1613150532</t>
  </si>
  <si>
    <t>-1933715531</t>
  </si>
  <si>
    <t>119001405</t>
  </si>
  <si>
    <t>Dočasné zajištění potrubí z PE DN do 200 mm</t>
  </si>
  <si>
    <t>-1581106383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</si>
  <si>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</si>
  <si>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119001412</t>
  </si>
  <si>
    <t>Dočasné zajištění potrubí betonového, ŽB nebo kameninového DN do 500 mm</t>
  </si>
  <si>
    <t>1142651682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</si>
  <si>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betonového, kameninového nebo železobetonového, světlosti DN přes 200 do 500 mm</t>
  </si>
  <si>
    <t>119001421</t>
  </si>
  <si>
    <t>Dočasné zajištění kabelů a kabelových tratí ze 3 volně ložených kabelů</t>
  </si>
  <si>
    <t>244269391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</si>
  <si>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</si>
  <si>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248142859</t>
  </si>
  <si>
    <t>24*2</t>
  </si>
  <si>
    <t>32*2</t>
  </si>
  <si>
    <t>250*2</t>
  </si>
  <si>
    <t>Součet</t>
  </si>
  <si>
    <t>1464962285</t>
  </si>
  <si>
    <t>130001101</t>
  </si>
  <si>
    <t>Příplatek za ztížení vykopávky v blízkosti podzemního vedení</t>
  </si>
  <si>
    <t>753872186</t>
  </si>
  <si>
    <t>Příplatek k cenám hloubených vykopávek za ztížení vykopávky v blízkosti podzemního vedení nebo výbušnin pro jakoukoliv třídu horniny</t>
  </si>
  <si>
    <t>224,158*2*0,03</t>
  </si>
  <si>
    <t>132251255</t>
  </si>
  <si>
    <t>Hloubení rýh nezapažených š do 2000 mm v hornině třídy těžitelnosti I, skupiny 3 objem do 1000 m3 strojně</t>
  </si>
  <si>
    <t>366438081</t>
  </si>
  <si>
    <t>Hloubení nezapažených rýh šířky přes 800 do 2 000 mm strojně s urovnáním dna do předepsaného profilu a spádu v hornině třídy těžitelnosti I skupiny 3 přes 500 do 1 000 m3</t>
  </si>
  <si>
    <t>24*1*(1,42+1,39)/2"sit1</t>
  </si>
  <si>
    <t>32*1*(1,26+1,29+1,29)/3"sit2</t>
  </si>
  <si>
    <t>250*1*(1,29+1,44+1,45+1,65+1,79+1,67+1,11+1,68+1,69+1,33+1,34)/11</t>
  </si>
  <si>
    <t>448,316*0,5 'Přepočtené koeficientem množství</t>
  </si>
  <si>
    <t>132351255</t>
  </si>
  <si>
    <t>Hloubení rýh nezapažených š do 2000 mm v hornině třídy těžitelnosti II, skupiny 4 objem do 1000 m3 strojně</t>
  </si>
  <si>
    <t>-822982649</t>
  </si>
  <si>
    <t>Hloubení nezapažených rýh šířky přes 800 do 2 000 mm strojně s urovnáním dna do předepsaného profilu a spádu v hornině třídy těžitelnosti II skupiny 4 přes 500 do 1 000 m3</t>
  </si>
  <si>
    <t>250*1*(1,29+1,44+1,45+1,65+1,79+1,67+1,11+1,68+1,69+1,33+1,34)/11"sit3</t>
  </si>
  <si>
    <t>-97300567</t>
  </si>
  <si>
    <t>24*1,8*2</t>
  </si>
  <si>
    <t>32*1,7*2</t>
  </si>
  <si>
    <t>250*1,9*2</t>
  </si>
  <si>
    <t>1403300275</t>
  </si>
  <si>
    <t>35639219</t>
  </si>
  <si>
    <t>36,6+119,34</t>
  </si>
  <si>
    <t>769523161</t>
  </si>
  <si>
    <t>224,158*2</t>
  </si>
  <si>
    <t>1612371553</t>
  </si>
  <si>
    <t>-120913907</t>
  </si>
  <si>
    <t>213763594</t>
  </si>
  <si>
    <t>224,158*2-30,6-119,34</t>
  </si>
  <si>
    <t>-1790100723</t>
  </si>
  <si>
    <t>298,376*1,8 'Přepočtené koeficientem množství</t>
  </si>
  <si>
    <t>150444659</t>
  </si>
  <si>
    <t>24*1*0,39</t>
  </si>
  <si>
    <t>32*1*0,39</t>
  </si>
  <si>
    <t>250*1*0,39</t>
  </si>
  <si>
    <t>-654355769</t>
  </si>
  <si>
    <t>119,34*1,8 'Přepočtené koeficientem množství</t>
  </si>
  <si>
    <t>-1648572348</t>
  </si>
  <si>
    <t>24*1*0,1</t>
  </si>
  <si>
    <t>32*1*0,1</t>
  </si>
  <si>
    <t>250*1*0,1</t>
  </si>
  <si>
    <t>452313141</t>
  </si>
  <si>
    <t>Podkladní bloky z betonu prostého tř. C 16/20 otevřený výkop</t>
  </si>
  <si>
    <t>1434442657</t>
  </si>
  <si>
    <t>Podkladní a zajišťovací konstrukce z betonu prostého v otevřeném výkopu bloky pro potrubí z betonu tř. C 16/20</t>
  </si>
  <si>
    <t>0,4*0,4*0,4*3</t>
  </si>
  <si>
    <t>452353101</t>
  </si>
  <si>
    <t>Bednění podkladních bloků otevřený výkop</t>
  </si>
  <si>
    <t>-1409607929</t>
  </si>
  <si>
    <t>Bednění podkladních a zajišťovacích konstrukcí v otevřeném výkopu bloků pro potrubí</t>
  </si>
  <si>
    <t>0,4*0,4*4*3</t>
  </si>
  <si>
    <t>850245121</t>
  </si>
  <si>
    <t>Výřez nebo výsek na potrubí z trub litinových tlakových nebo plastických hmot DN 80</t>
  </si>
  <si>
    <t>-1171578855</t>
  </si>
  <si>
    <t xml:space="preserve">Výřez nebo výsek  na potrubí z trub litinových tlakových nebo plastických hmot DN 80</t>
  </si>
  <si>
    <t>857242122</t>
  </si>
  <si>
    <t>Montáž litinových tvarovek jednoosých přírubových otevřený výkop DN 80</t>
  </si>
  <si>
    <t>-1888349560</t>
  </si>
  <si>
    <t>Montáž litinových tvarovek na potrubí litinovém tlakovém jednoosých na potrubí z trub přírubových v otevřeném výkopu, kanálu nebo v šachtě DN 80</t>
  </si>
  <si>
    <t>55250642</t>
  </si>
  <si>
    <t>koleno přírubové s patkou PP litinové DN 80</t>
  </si>
  <si>
    <t>-33158502</t>
  </si>
  <si>
    <t>27</t>
  </si>
  <si>
    <t>55253609</t>
  </si>
  <si>
    <t>přechod přírubový,práškový epoxid tl 250µm FFR-kus litinový dl 200mm DN 80/50</t>
  </si>
  <si>
    <t>380767241</t>
  </si>
  <si>
    <t>28</t>
  </si>
  <si>
    <t>857244122</t>
  </si>
  <si>
    <t>Montáž litinových tvarovek odbočných přírubových otevřený výkop DN 80</t>
  </si>
  <si>
    <t>-385156736</t>
  </si>
  <si>
    <t>Montáž litinových tvarovek na potrubí litinovém tlakovém odbočných na potrubí z trub přírubových v otevřeném výkopu, kanálu nebo v šachtě DN 80</t>
  </si>
  <si>
    <t>29</t>
  </si>
  <si>
    <t>55253510</t>
  </si>
  <si>
    <t>tvarovka přírubová litinová vodovodní s přírubovou odbočkou PN10/40 T-kus DN 80/80</t>
  </si>
  <si>
    <t>1182434386</t>
  </si>
  <si>
    <t>30</t>
  </si>
  <si>
    <t>871241221</t>
  </si>
  <si>
    <t>Montáž potrubí z PE100 SDR 17 otevřený výkop svařovaných elektrotvarovkou D 90 x 5,4 mm</t>
  </si>
  <si>
    <t>-295374219</t>
  </si>
  <si>
    <t>Montáž vodovodního potrubí z plastů v otevřeném výkopu z polyetylenu PE 100 svařovaných elektrotvarovkou SDR 17/PN10 D 90 x 5,4 mm</t>
  </si>
  <si>
    <t>24+32+250</t>
  </si>
  <si>
    <t>31</t>
  </si>
  <si>
    <t>28613575</t>
  </si>
  <si>
    <t>potrubí dvouvrstvé PE100 RC SDR17 90x5,4 dl 12m</t>
  </si>
  <si>
    <t>-1593981268</t>
  </si>
  <si>
    <t>P</t>
  </si>
  <si>
    <t>Poznámka k položce:_x000d_
typ 2</t>
  </si>
  <si>
    <t>306*1,015 'Přepočtené koeficientem množství</t>
  </si>
  <si>
    <t>32</t>
  </si>
  <si>
    <t>28653133</t>
  </si>
  <si>
    <t>nákružek lemový PE 100 SDR11 63mm</t>
  </si>
  <si>
    <t>1441138706</t>
  </si>
  <si>
    <t>33</t>
  </si>
  <si>
    <t>28654365</t>
  </si>
  <si>
    <t>příruba volná k lemovému nákružku z polypropylénu 63</t>
  </si>
  <si>
    <t>-75098668</t>
  </si>
  <si>
    <t>34</t>
  </si>
  <si>
    <t>27322508</t>
  </si>
  <si>
    <t>těsnění přírubové pryžové DN 65</t>
  </si>
  <si>
    <t>1215971027</t>
  </si>
  <si>
    <t>35</t>
  </si>
  <si>
    <t>-1732090225</t>
  </si>
  <si>
    <t>36</t>
  </si>
  <si>
    <t>-96828564</t>
  </si>
  <si>
    <t>37</t>
  </si>
  <si>
    <t>28654368</t>
  </si>
  <si>
    <t>příruba volná k lemovému nákružku z polypropylénu 90</t>
  </si>
  <si>
    <t>-1393946095</t>
  </si>
  <si>
    <t>38</t>
  </si>
  <si>
    <t>28653135</t>
  </si>
  <si>
    <t>nákružek lemový PE 100 SDR11 90mm</t>
  </si>
  <si>
    <t>-378386162</t>
  </si>
  <si>
    <t>39</t>
  </si>
  <si>
    <t>877241110</t>
  </si>
  <si>
    <t>Montáž elektrokolen 45° na vodovodním potrubí z PE trub d 90</t>
  </si>
  <si>
    <t>1188618917</t>
  </si>
  <si>
    <t>Montáž tvarovek na vodovodním plastovém potrubí z polyetylenu PE 100 elektrotvarovek SDR 11/PN16 kolen 45° d 90</t>
  </si>
  <si>
    <t>40</t>
  </si>
  <si>
    <t>28614948</t>
  </si>
  <si>
    <t>elektrokoleno 45° PE 100 PN16 D 90mm</t>
  </si>
  <si>
    <t>1669315190</t>
  </si>
  <si>
    <t>41</t>
  </si>
  <si>
    <t>WVN.FFD61013W</t>
  </si>
  <si>
    <t>Oblouk 30° PE100 RC SDR11 90</t>
  </si>
  <si>
    <t>358008463</t>
  </si>
  <si>
    <t>42</t>
  </si>
  <si>
    <t>877241113</t>
  </si>
  <si>
    <t>Montáž elektro T-kusů na vodovodním potrubí z PE trub d 90</t>
  </si>
  <si>
    <t>-38685341</t>
  </si>
  <si>
    <t>Montáž tvarovek na vodovodním plastovém potrubí z polyetylenu PE 100 elektrotvarovek SDR 11/PN16 T-kusů d 90</t>
  </si>
  <si>
    <t>43</t>
  </si>
  <si>
    <t>28614960</t>
  </si>
  <si>
    <t>elektrotvarovka T-kus rovnoramenný PE 100 PN16 D 90mm</t>
  </si>
  <si>
    <t>-666860309</t>
  </si>
  <si>
    <t>44</t>
  </si>
  <si>
    <t>27322510</t>
  </si>
  <si>
    <t>těsnění přírubové pryžové DN 100</t>
  </si>
  <si>
    <t>109383901</t>
  </si>
  <si>
    <t>45</t>
  </si>
  <si>
    <t>891241112</t>
  </si>
  <si>
    <t>Montáž vodovodních šoupátek otevřený výkop DN 80</t>
  </si>
  <si>
    <t>-732452243</t>
  </si>
  <si>
    <t>Montáž vodovodních armatur na potrubí šoupátek nebo klapek uzavíracích v otevřeném výkopu nebo v šachtách s osazením zemní soupravy (bez poklopů) DN 80</t>
  </si>
  <si>
    <t>46</t>
  </si>
  <si>
    <t>HWL.400308000016</t>
  </si>
  <si>
    <t>ŠOUPĚ E3 PŘÍRUBOVÉ KRÁTKÉ 80</t>
  </si>
  <si>
    <t>-735783546</t>
  </si>
  <si>
    <t>47</t>
  </si>
  <si>
    <t>HWL.401008000025</t>
  </si>
  <si>
    <t>ŠOUPĚ E2 KRÁTKÉ PN25 80</t>
  </si>
  <si>
    <t>339302248</t>
  </si>
  <si>
    <t>2,95566502463054*1,015 'Přepočtené koeficientem množství</t>
  </si>
  <si>
    <t>48</t>
  </si>
  <si>
    <t>HWL.950108000003</t>
  </si>
  <si>
    <t>SOUPRAVA ZEMNÍ TELESKOPICKÁ E1/A-1,3 -1,8 65-80 E1/80 A (1,3-1,8m)</t>
  </si>
  <si>
    <t>-54466583</t>
  </si>
  <si>
    <t>49</t>
  </si>
  <si>
    <t>891247111</t>
  </si>
  <si>
    <t>Montáž hydrantů podzemních DN 80</t>
  </si>
  <si>
    <t>2112157681</t>
  </si>
  <si>
    <t>Montáž vodovodních armatur na potrubí hydrantů podzemních (bez osazení poklopů) DN 80</t>
  </si>
  <si>
    <t>50</t>
  </si>
  <si>
    <t>42273591</t>
  </si>
  <si>
    <t>hydrant podzemní DN 80 PN 16 jednoduchý uzávěr krycí v 1500mm</t>
  </si>
  <si>
    <t>1073337167</t>
  </si>
  <si>
    <t>51</t>
  </si>
  <si>
    <t>HWL.50800215016</t>
  </si>
  <si>
    <t>SOUPRAVA ODBĚROVÁ S ODVODNĚNÍM NOVÁ 2''/63-1,5 m</t>
  </si>
  <si>
    <t>-368558173</t>
  </si>
  <si>
    <t>52</t>
  </si>
  <si>
    <t>-131075035</t>
  </si>
  <si>
    <t>53</t>
  </si>
  <si>
    <t>738282786</t>
  </si>
  <si>
    <t>306</t>
  </si>
  <si>
    <t>54</t>
  </si>
  <si>
    <t>899401112</t>
  </si>
  <si>
    <t>Osazení poklopů litinových šoupátkových</t>
  </si>
  <si>
    <t>2146917507</t>
  </si>
  <si>
    <t>55</t>
  </si>
  <si>
    <t>HWL.1750KASI0001</t>
  </si>
  <si>
    <t>POKLOP ULIČNÍ SAMONIVELAČNÍ ŠOUPÁTKOVÝ (Z.S. TELE) VODA</t>
  </si>
  <si>
    <t>83207827</t>
  </si>
  <si>
    <t>56</t>
  </si>
  <si>
    <t>899401113</t>
  </si>
  <si>
    <t>Osazení poklopů litinových hydrantových</t>
  </si>
  <si>
    <t>-1065104738</t>
  </si>
  <si>
    <t>57</t>
  </si>
  <si>
    <t>42291452</t>
  </si>
  <si>
    <t>poklop litinový hydrantový DN 80</t>
  </si>
  <si>
    <t>1795698743</t>
  </si>
  <si>
    <t>58</t>
  </si>
  <si>
    <t>56230638</t>
  </si>
  <si>
    <t>deska podkladová uličního poklopu plastového hydrantového</t>
  </si>
  <si>
    <t>-896667111</t>
  </si>
  <si>
    <t>59</t>
  </si>
  <si>
    <t>899712111</t>
  </si>
  <si>
    <t>Orientační tabulky na zdivu</t>
  </si>
  <si>
    <t>1263351763</t>
  </si>
  <si>
    <t>Orientační tabulky na vodovodních a kanalizačních řadech na zdivu</t>
  </si>
  <si>
    <t>60</t>
  </si>
  <si>
    <t>1559549409</t>
  </si>
  <si>
    <t>61</t>
  </si>
  <si>
    <t>-158791348</t>
  </si>
  <si>
    <t>62</t>
  </si>
  <si>
    <t>899911122</t>
  </si>
  <si>
    <t>Kluzná objímka výšky 41 mm vnějšího průměru potrubí do 222 mm</t>
  </si>
  <si>
    <t>208436002</t>
  </si>
  <si>
    <t xml:space="preserve">Kluzné objímky (pojízdná sedla)  pro zasunutí potrubí do chráničky výšky 41 mm vnějšího průměru potrubí do 222 mm</t>
  </si>
  <si>
    <t>63</t>
  </si>
  <si>
    <t>899913134</t>
  </si>
  <si>
    <t>Uzavírací manžeta chráničky potrubí DN 80 x 200</t>
  </si>
  <si>
    <t>-1643824423</t>
  </si>
  <si>
    <t xml:space="preserve">Koncové uzavírací manžety chrániček  DN potrubí x DN chráničky DN 80 x 200</t>
  </si>
  <si>
    <t>64</t>
  </si>
  <si>
    <t>899914112</t>
  </si>
  <si>
    <t>Montáž ocelové chráničky D 219 x 10 mm</t>
  </si>
  <si>
    <t>1450604189</t>
  </si>
  <si>
    <t>Montáž ocelové chráničky v otevřeném výkopu vnějšího průměru D 219 x 10 mm</t>
  </si>
  <si>
    <t>65</t>
  </si>
  <si>
    <t>14011106</t>
  </si>
  <si>
    <t>trubka ocelová bezešvá hladká jakost 11 353 219x6,3mm</t>
  </si>
  <si>
    <t>-1388359159</t>
  </si>
  <si>
    <t>66</t>
  </si>
  <si>
    <t>899914R</t>
  </si>
  <si>
    <t>Bandáž přírubových spojů</t>
  </si>
  <si>
    <t>1365210470</t>
  </si>
  <si>
    <t>67</t>
  </si>
  <si>
    <t>-1299778745</t>
  </si>
  <si>
    <t>03 - vodovod IO 03 relinig</t>
  </si>
  <si>
    <t>1144363656</t>
  </si>
  <si>
    <t>1713677775</t>
  </si>
  <si>
    <t>-787974640</t>
  </si>
  <si>
    <t>(2,2+5,5)*2</t>
  </si>
  <si>
    <t>3*4</t>
  </si>
  <si>
    <t>(2,2+3,2)*2*3</t>
  </si>
  <si>
    <t>-82169242</t>
  </si>
  <si>
    <t>-1563804610</t>
  </si>
  <si>
    <t>2,2*5,5*2</t>
  </si>
  <si>
    <t>3*3*2</t>
  </si>
  <si>
    <t>2,2*3,2*3</t>
  </si>
  <si>
    <t>63,32*0,5 'Přepočtené koeficientem množství</t>
  </si>
  <si>
    <t>806130025</t>
  </si>
  <si>
    <t>2054397783</t>
  </si>
  <si>
    <t>(2,2+5,5)*2*2</t>
  </si>
  <si>
    <t>3*4*2</t>
  </si>
  <si>
    <t>(2,2+3,2)*2*3*2</t>
  </si>
  <si>
    <t>-1277100607</t>
  </si>
  <si>
    <t>-657157555</t>
  </si>
  <si>
    <t>3,5+13,65</t>
  </si>
  <si>
    <t>-1708160670</t>
  </si>
  <si>
    <t>31,66*2</t>
  </si>
  <si>
    <t>298147856</t>
  </si>
  <si>
    <t>824175165</t>
  </si>
  <si>
    <t>-1388295978</t>
  </si>
  <si>
    <t>31,66*2-3,5-13,65</t>
  </si>
  <si>
    <t>705545631</t>
  </si>
  <si>
    <t>46,17*1,8 'Přepočtené koeficientem množství</t>
  </si>
  <si>
    <t>-1168574185</t>
  </si>
  <si>
    <t>(5,5+3+3*3)*2*0,39</t>
  </si>
  <si>
    <t>1973388582</t>
  </si>
  <si>
    <t>13,65*1,8 'Přepočtené koeficientem množství</t>
  </si>
  <si>
    <t>-913810678</t>
  </si>
  <si>
    <t>(5,5+3+3*3)*2*0,1</t>
  </si>
  <si>
    <t>-30965839</t>
  </si>
  <si>
    <t>0,4*0,4*0,4</t>
  </si>
  <si>
    <t>685826357</t>
  </si>
  <si>
    <t>0,4*0,4*4</t>
  </si>
  <si>
    <t>-1324140548</t>
  </si>
  <si>
    <t>850315121</t>
  </si>
  <si>
    <t>Výřez nebo výsek na potrubí z trub litinových tlakových nebo plastických hmot DN 150</t>
  </si>
  <si>
    <t>1506702639</t>
  </si>
  <si>
    <t xml:space="preserve">Výřez nebo výsek  na potrubí z trub litinových tlakových nebo plastických hmot DN 150</t>
  </si>
  <si>
    <t>-423236024</t>
  </si>
  <si>
    <t>450803778</t>
  </si>
  <si>
    <t>28614977</t>
  </si>
  <si>
    <t>elektroredukce PE 100 PN16 D 90-63mm</t>
  </si>
  <si>
    <t>1257084463</t>
  </si>
  <si>
    <t>-6923284</t>
  </si>
  <si>
    <t>1788040883</t>
  </si>
  <si>
    <t>1753549406</t>
  </si>
  <si>
    <t>2049871550</t>
  </si>
  <si>
    <t>258868881</t>
  </si>
  <si>
    <t>1697540669</t>
  </si>
  <si>
    <t>-1690211147</t>
  </si>
  <si>
    <t>480469856</t>
  </si>
  <si>
    <t>-692495519</t>
  </si>
  <si>
    <t>-913919515</t>
  </si>
  <si>
    <t>-405406491</t>
  </si>
  <si>
    <t>170</t>
  </si>
  <si>
    <t>665575121</t>
  </si>
  <si>
    <t>89813114R</t>
  </si>
  <si>
    <t>Sanace vodovodního potrubí relining PE 100 SDR17 potrubím DN 90</t>
  </si>
  <si>
    <t>-1037711424</t>
  </si>
  <si>
    <t>Relining vodovodního potrubí litinového, ocelového nebo betonového PE potrubím SDR 17/PN10 DN 90</t>
  </si>
  <si>
    <t>2026262431</t>
  </si>
  <si>
    <t>1724075313</t>
  </si>
  <si>
    <t>-1450697185</t>
  </si>
  <si>
    <t>-264780136</t>
  </si>
  <si>
    <t>71425993</t>
  </si>
  <si>
    <t>1071422533</t>
  </si>
  <si>
    <t>-426954828</t>
  </si>
  <si>
    <t>398668542</t>
  </si>
  <si>
    <t>899913133</t>
  </si>
  <si>
    <t>Uzavírací manžeta chráničky potrubí DN 80 x 150</t>
  </si>
  <si>
    <t>413680797</t>
  </si>
  <si>
    <t xml:space="preserve">Koncové uzavírací manžety chrániček  DN potrubí x DN chráničky DN 80 x 150</t>
  </si>
  <si>
    <t>-447626859</t>
  </si>
  <si>
    <t>-43406979</t>
  </si>
  <si>
    <t>05 - Opravy povrchů</t>
  </si>
  <si>
    <t xml:space="preserve">    5 - Komunikace pozemní</t>
  </si>
  <si>
    <t xml:space="preserve">    9 - Ostatní konstrukce a práce, bourání</t>
  </si>
  <si>
    <t xml:space="preserve">    997 - Přesun sutě</t>
  </si>
  <si>
    <t>113106023</t>
  </si>
  <si>
    <t>Rozebrání dlažeb při překopech komunikací pro pěší ze zámkové dlažby ručně</t>
  </si>
  <si>
    <t>757161616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</si>
  <si>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</si>
  <si>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113106051</t>
  </si>
  <si>
    <t>Rozebrání dlažeb při překopech vozovek z velkých kostek s ložem z kameniva ručně</t>
  </si>
  <si>
    <t>1051163259</t>
  </si>
  <si>
    <t>Rozebrání dlažeb a dílců při překopech inženýrských sítí s přemístěním hmot na skládku na vzdálenost do 3 m nebo s naložením na dopravní prostředek ručně vozovek a ploch, s jakoukoliv výplní spár z velkých kostek s ložem z kameniva těženého</t>
  </si>
  <si>
    <t>0,63+139,44+143,05</t>
  </si>
  <si>
    <t>(7+6*3)*0,3"přídlažba</t>
  </si>
  <si>
    <t>-96,18"odečet</t>
  </si>
  <si>
    <t>113107223</t>
  </si>
  <si>
    <t>Odstranění podkladu z kameniva drceného tl 300 mm strojně pl přes 200 m2</t>
  </si>
  <si>
    <t>750656490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</si>
  <si>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</si>
  <si>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23*1</t>
  </si>
  <si>
    <t>29*1</t>
  </si>
  <si>
    <t>294*1</t>
  </si>
  <si>
    <t>4*1</t>
  </si>
  <si>
    <t>(7+6+4+4+4+4)*1</t>
  </si>
  <si>
    <t>283,12</t>
  </si>
  <si>
    <t>1,8+6,74</t>
  </si>
  <si>
    <t>-96,18</t>
  </si>
  <si>
    <t>-265</t>
  </si>
  <si>
    <t>113107241</t>
  </si>
  <si>
    <t>Odstranění podkladu živičného tl 50 mm strojně pl přes 200 m2</t>
  </si>
  <si>
    <t>-875605969</t>
  </si>
  <si>
    <t>Odstranění podkladů nebo krytů strojně plochy jednotlivě přes 200 m2 s přemístěním hmot na skládku na vzdálenost do 20 m nebo s naložením na dopravní prostředek živičných, o tl. vrstvy do 50 mm</t>
  </si>
  <si>
    <t>431,58/1,6*1,4</t>
  </si>
  <si>
    <t>-309-95*0,1</t>
  </si>
  <si>
    <t>113107242</t>
  </si>
  <si>
    <t>Odstranění podkladu živičného tl 100 mm strojně pl přes 200 m2</t>
  </si>
  <si>
    <t>-826445993</t>
  </si>
  <si>
    <t>Odstranění podkladů nebo krytů strojně plochy jednotlivě přes 200 m2 s přemístěním hmot na skládku na vzdálenost do 20 m nebo s naložením na dopravní prostředek živičných, o tl. vrstvy přes 50 do 100 mm</t>
  </si>
  <si>
    <t>431,58/1,6*1,5</t>
  </si>
  <si>
    <t>113154113</t>
  </si>
  <si>
    <t>Frézování živičného krytu tl 50 mm pruh š 0,5 m pl do 500 m2 bez překážek v trase</t>
  </si>
  <si>
    <t>-2098312965</t>
  </si>
  <si>
    <t xml:space="preserve">Frézování živičného podkladu nebo krytu  s naložením na dopravní prostředek plochy do 500 m2 bez překážek v trase pruhu šířky do 0,5 m, tloušťky vrstvy 50 mm</t>
  </si>
  <si>
    <t>40,73</t>
  </si>
  <si>
    <t>48,37</t>
  </si>
  <si>
    <t>278,53</t>
  </si>
  <si>
    <t>7,92</t>
  </si>
  <si>
    <t>56,03</t>
  </si>
  <si>
    <t>-309</t>
  </si>
  <si>
    <t>113201112</t>
  </si>
  <si>
    <t>Vytrhání obrub silničních ležatých</t>
  </si>
  <si>
    <t>618755956</t>
  </si>
  <si>
    <t xml:space="preserve">Vytrhání obrub  s vybouráním lože, s přemístěním hmot na skládku na vzdálenost do 3 m nebo s naložením na dopravní prostředek silničních ležatých</t>
  </si>
  <si>
    <t>22+6</t>
  </si>
  <si>
    <t>121151103</t>
  </si>
  <si>
    <t>Sejmutí ornice plochy do 100 m2 tl vrstvy do 200 mm strojně</t>
  </si>
  <si>
    <t>640452225</t>
  </si>
  <si>
    <t>Sejmutí ornice strojně při souvislé ploše do 100 m2, tl. vrstvy do 200 mm</t>
  </si>
  <si>
    <t>3,73</t>
  </si>
  <si>
    <t>5,21</t>
  </si>
  <si>
    <t>272,63</t>
  </si>
  <si>
    <t>12,87</t>
  </si>
  <si>
    <t>181301113</t>
  </si>
  <si>
    <t>Rozprostření ornice tl vrstvy do 200 mm pl přes 500 m2 v rovině nebo ve svahu do 1:5</t>
  </si>
  <si>
    <t>72043586</t>
  </si>
  <si>
    <t>Rozprostření a urovnání ornice v rovině nebo ve svahu sklonu do 1:5 strojně při souvislé ploše přes 500 m2, tl. vrstvy do 200 mm</t>
  </si>
  <si>
    <t>181451121</t>
  </si>
  <si>
    <t>Založení lučního trávníku výsevem plochy přes 1000 m2 v rovině a ve svahu do 1:5</t>
  </si>
  <si>
    <t>1689158083</t>
  </si>
  <si>
    <t>Založení trávníku na půdě předem připravené plochy přes 1000 m2 výsevem včetně utažení lučního v rovině nebo na svahu do 1:5</t>
  </si>
  <si>
    <t>00572474</t>
  </si>
  <si>
    <t>osivo směs travní krajinná-svahová</t>
  </si>
  <si>
    <t>kg</t>
  </si>
  <si>
    <t>1523903611</t>
  </si>
  <si>
    <t>294,44*0,003 'Přepočtené koeficientem množství</t>
  </si>
  <si>
    <t>181951111</t>
  </si>
  <si>
    <t>Úprava pláně v hornině třídy těžitelnosti I, skupiny 1 až 3 bez zhutnění</t>
  </si>
  <si>
    <t>1879155586</t>
  </si>
  <si>
    <t>Úprava pláně vyrovnáním výškových rozdílů strojně v hornině třídy těžitelnosti I, skupiny 1 až 3 bez zhutnění</t>
  </si>
  <si>
    <t>Komunikace pozemní</t>
  </si>
  <si>
    <t>566901244</t>
  </si>
  <si>
    <t>Vyspravení podkladu po překopech ing sítí plochy přes 15 m2 kamenivem hrubým drceným tl. 250 mm</t>
  </si>
  <si>
    <t>-1335587300</t>
  </si>
  <si>
    <t>Vyspravení podkladu po překopech inženýrských sítí plochy přes 15 m2 s rozprostřením a zhutněním kamenivem hrubým drceným tl. 250 mm</t>
  </si>
  <si>
    <t>566901261R</t>
  </si>
  <si>
    <t>Vyspravení podkladu po překopech ing sítí plochy přes 15 m2 obalovaným kamenivem ACP (OK) tl. 50 mm</t>
  </si>
  <si>
    <t>1108481265</t>
  </si>
  <si>
    <t>Vyspravení podkladu po překopech inženýrských sítí plochy přes 15 m2 s rozprostřením a zhutněním obalovaným kamenivem ACP (OK) tl. 50 mm</t>
  </si>
  <si>
    <t>59,133</t>
  </si>
  <si>
    <t>572211111</t>
  </si>
  <si>
    <t>Vyspravení výtluků na krajnicích a komunikacích kamenivem hrubým drceným</t>
  </si>
  <si>
    <t>-576595749</t>
  </si>
  <si>
    <t>Vyspravení výtluků a propadlých míst na krajnicích a komunikacích s rozprostřením a zhutněním kamenivem hrubým drceným</t>
  </si>
  <si>
    <t>6,74*0,2</t>
  </si>
  <si>
    <t>573211107</t>
  </si>
  <si>
    <t>Postřik živičný spojovací z asfaltu v množství 0,30 kg/m2</t>
  </si>
  <si>
    <t>338411955</t>
  </si>
  <si>
    <t>Postřik spojovací PS bez posypu kamenivem z asfaltu silničního, v množství 0,30 kg/m2</t>
  </si>
  <si>
    <t>122,58+86,106+59,133</t>
  </si>
  <si>
    <t>577134131</t>
  </si>
  <si>
    <t>Asfaltový beton vrstva obrusná ACO 11 (ABS) tř. I tl 40 mm š do 3 m z modifikovaného asfaltu</t>
  </si>
  <si>
    <t>-1574240923</t>
  </si>
  <si>
    <t xml:space="preserve">Asfaltový beton vrstva obrusná ACO 11 (ABS)  s rozprostřením a se zhutněním z modifikovaného asfaltu v pruhu šířky přes do 1,5 do 3 m, po zhutnění tl. 40 mm</t>
  </si>
  <si>
    <t>577155132</t>
  </si>
  <si>
    <t>Asfaltový beton vrstva ložní ACL 16 (ABH) tl 60 mm š do 3 m z modifikovaného asfaltu</t>
  </si>
  <si>
    <t>-2077564714</t>
  </si>
  <si>
    <t xml:space="preserve">Asfaltový beton vrstva ložní ACL 16 (ABH)  s rozprostřením a zhutněním z modifikovaného asfaltu v pruhu šířky přes 1,5 do 3 m, po zhutnění tl. 60 mm</t>
  </si>
  <si>
    <t>122,58</t>
  </si>
  <si>
    <t>591111111</t>
  </si>
  <si>
    <t>Kladení dlažby z kostek velkých z kamene do lože z kameniva těženého tl 50 mm</t>
  </si>
  <si>
    <t>-1896892492</t>
  </si>
  <si>
    <t xml:space="preserve">Kladení dlažby z kostek  s provedením lože do tl. 50 mm, s vyplněním spár, s dvojím beraněním a se smetením přebytečného materiálu na krajnici velkých z kamene, do lože z kameniva těženého</t>
  </si>
  <si>
    <t>290,62</t>
  </si>
  <si>
    <t>596212210</t>
  </si>
  <si>
    <t>Kladení zámkové dlažby pozemních komunikací tl 80 mm skupiny A pl do 50 m2</t>
  </si>
  <si>
    <t>1902469233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</si>
  <si>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</si>
  <si>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Ostatní konstrukce a práce, bourání</t>
  </si>
  <si>
    <t>919112233</t>
  </si>
  <si>
    <t>Řezání spár pro vytvoření komůrky š 20 mm hl 40 mm pro těsnící zálivku v živičném krytu</t>
  </si>
  <si>
    <t>-1381802363</t>
  </si>
  <si>
    <t xml:space="preserve">Řezání dilatačních spár v živičném krytu  vytvoření komůrky pro těsnící zálivku šířky 20 mm, hloubky 40 mm</t>
  </si>
  <si>
    <t>306+95</t>
  </si>
  <si>
    <t>919122132</t>
  </si>
  <si>
    <t>Těsnění spár zálivkou za tepla pro komůrky š 20 mm hl 40 mm s těsnicím profilem</t>
  </si>
  <si>
    <t>1422570243</t>
  </si>
  <si>
    <t xml:space="preserve">Utěsnění dilatačních spár zálivkou za tepla  v cementobetonovém nebo živičném krytu včetně adhezního nátěru s těsnicím profilem pod zálivkou, pro komůrky šířky 20 mm, hloubky 40 mm</t>
  </si>
  <si>
    <t>919735111</t>
  </si>
  <si>
    <t>Řezání stávajícího živičného krytu hl do 50 mm</t>
  </si>
  <si>
    <t>1004885141</t>
  </si>
  <si>
    <t xml:space="preserve">Řezání stávajícího živičného krytu nebo podkladu  hloubky do 50 mm</t>
  </si>
  <si>
    <t>919735112</t>
  </si>
  <si>
    <t>Řezání stávajícího živičného krytu hl do 100 mm</t>
  </si>
  <si>
    <t>-1820493891</t>
  </si>
  <si>
    <t xml:space="preserve">Řezání stávajícího živičného krytu nebo podkladu  hloubky přes 50 do 100 mm</t>
  </si>
  <si>
    <t>979021113</t>
  </si>
  <si>
    <t>Očištění vybouraných obrubníků a krajníků silničních při překopech inženýrských sítí</t>
  </si>
  <si>
    <t>1764217837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</si>
  <si>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silničních</t>
  </si>
  <si>
    <t>979071011</t>
  </si>
  <si>
    <t>Očištění dlažebních kostek velkých s původním spárováním kamenivem těženým při překopech ing sítí</t>
  </si>
  <si>
    <t>-285519400</t>
  </si>
  <si>
    <t>Očištění vybouraných dlažebních kostek při překopech inženýrských sítí od spojovacího materiálu, s přemístěním hmot na skládku na vzdálenost do 3 m nebo s naložením na dopravní prostředek velkých, s původním vyplněním spár kamenivem těženým</t>
  </si>
  <si>
    <t>290,62-96,</t>
  </si>
  <si>
    <t>997</t>
  </si>
  <si>
    <t>Přesun sutě</t>
  </si>
  <si>
    <t>997221551</t>
  </si>
  <si>
    <t>Vodorovná doprava suti ze sypkých materiálů do 1 km</t>
  </si>
  <si>
    <t>-578880793</t>
  </si>
  <si>
    <t xml:space="preserve">Vodorovná doprava suti  bez naložení, ale se složením a s hrubým urovnáním ze sypkých materiálů, na vzdálenost do 1 km</t>
  </si>
  <si>
    <t>997221559</t>
  </si>
  <si>
    <t>Příplatek ZKD 1 km u vodorovné dopravy suti ze sypkých materiálů</t>
  </si>
  <si>
    <t>1763255842</t>
  </si>
  <si>
    <t xml:space="preserve">Vodorovná doprava suti  bez naložení, ale se složením a s hrubým urovnáním Příplatek k ceně za každý další i započatý 1 km přes 1 km</t>
  </si>
  <si>
    <t>264,676*21 'Přepočtené koeficientem množství</t>
  </si>
  <si>
    <t>997221873</t>
  </si>
  <si>
    <t>Poplatek za uložení stavebního odpadu na recyklační skládce (skládkovné) zeminy a kamení zatříděného do Katalogu odpadů pod kódem 17 05 04</t>
  </si>
  <si>
    <t>1450348804</t>
  </si>
  <si>
    <t>997221875</t>
  </si>
  <si>
    <t>Poplatek za uložení stavebního odpadu na recyklační skládce (skládkovné) asfaltového bez obsahu dehtu zatříděného do Katalogu odpadů pod kódem 17 03 02</t>
  </si>
  <si>
    <t>-1658100865</t>
  </si>
  <si>
    <t>998225111</t>
  </si>
  <si>
    <t>Přesun hmot pro pozemní komunikace s krytem z kamene, monolitickým betonovým nebo živičným</t>
  </si>
  <si>
    <t>1831118085</t>
  </si>
  <si>
    <t xml:space="preserve">Přesun hmot pro komunikace s krytem z kameniva, monolitickým betonovým nebo živičným  dopravní vzdálenost do 200 m jakékoliv délky objektu</t>
  </si>
  <si>
    <t>06 - VRN</t>
  </si>
  <si>
    <t>VRN - Vedlejší rozpočtové náklady</t>
  </si>
  <si>
    <t xml:space="preserve">    VRN3 - Zařízení staveniště</t>
  </si>
  <si>
    <t>Vedlejší rozpočtové náklady</t>
  </si>
  <si>
    <t>VRN3</t>
  </si>
  <si>
    <t>Zařízení staveniště</t>
  </si>
  <si>
    <t>032903000</t>
  </si>
  <si>
    <t>Náklady na provoz a údržbu vybavení staveniště</t>
  </si>
  <si>
    <t>Kč</t>
  </si>
  <si>
    <t>1024</t>
  </si>
  <si>
    <t>442427374</t>
  </si>
  <si>
    <t>4832039*0,035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</si>
</sst>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20210629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Přivaděč vodovodu PEHD 90 lokalita Hrádek - rozdělení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Varnsdorf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29. 6. 2021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Varnsdorf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J. Nešněra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ROUND(SUM(AG95:AG99),2)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ROUND(SUM(AS95:AS99),2)</f>
        <v>0</v>
      </c>
      <c r="AT94" s="113">
        <f>ROUND(SUM(AV94:AW94),2)</f>
        <v>0</v>
      </c>
      <c r="AU94" s="114">
        <f>ROUND(SUM(AU95:AU99),5)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ROUND(SUM(AZ95:AZ99),2)</f>
        <v>0</v>
      </c>
      <c r="BA94" s="113">
        <f>ROUND(SUM(BA95:BA99),2)</f>
        <v>0</v>
      </c>
      <c r="BB94" s="113">
        <f>ROUND(SUM(BB95:BB99),2)</f>
        <v>0</v>
      </c>
      <c r="BC94" s="113">
        <f>ROUND(SUM(BC95:BC99),2)</f>
        <v>0</v>
      </c>
      <c r="BD94" s="115">
        <f>ROUND(SUM(BD95:BD99),2)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'01 - vodovod IO 01 berstl...'!J30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'01 - vodovod IO 01 berstl...'!P121</f>
        <v>0</v>
      </c>
      <c r="AV95" s="127">
        <f>'01 - vodovod IO 01 berstl...'!J33</f>
        <v>0</v>
      </c>
      <c r="AW95" s="127">
        <f>'01 - vodovod IO 01 berstl...'!J34</f>
        <v>0</v>
      </c>
      <c r="AX95" s="127">
        <f>'01 - vodovod IO 01 berstl...'!J35</f>
        <v>0</v>
      </c>
      <c r="AY95" s="127">
        <f>'01 - vodovod IO 01 berstl...'!J36</f>
        <v>0</v>
      </c>
      <c r="AZ95" s="127">
        <f>'01 - vodovod IO 01 berstl...'!F33</f>
        <v>0</v>
      </c>
      <c r="BA95" s="127">
        <f>'01 - vodovod IO 01 berstl...'!F34</f>
        <v>0</v>
      </c>
      <c r="BB95" s="127">
        <f>'01 - vodovod IO 01 berstl...'!F35</f>
        <v>0</v>
      </c>
      <c r="BC95" s="127">
        <f>'01 - vodovod IO 01 berstl...'!F36</f>
        <v>0</v>
      </c>
      <c r="BD95" s="129">
        <f>'01 - vodovod IO 01 berstl...'!F37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'02 - vodovod IO 02 výkop'!J30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26">
        <v>0</v>
      </c>
      <c r="AT96" s="127">
        <f>ROUND(SUM(AV96:AW96),2)</f>
        <v>0</v>
      </c>
      <c r="AU96" s="128">
        <f>'02 - vodovod IO 02 výkop'!P121</f>
        <v>0</v>
      </c>
      <c r="AV96" s="127">
        <f>'02 - vodovod IO 02 výkop'!J33</f>
        <v>0</v>
      </c>
      <c r="AW96" s="127">
        <f>'02 - vodovod IO 02 výkop'!J34</f>
        <v>0</v>
      </c>
      <c r="AX96" s="127">
        <f>'02 - vodovod IO 02 výkop'!J35</f>
        <v>0</v>
      </c>
      <c r="AY96" s="127">
        <f>'02 - vodovod IO 02 výkop'!J36</f>
        <v>0</v>
      </c>
      <c r="AZ96" s="127">
        <f>'02 - vodovod IO 02 výkop'!F33</f>
        <v>0</v>
      </c>
      <c r="BA96" s="127">
        <f>'02 - vodovod IO 02 výkop'!F34</f>
        <v>0</v>
      </c>
      <c r="BB96" s="127">
        <f>'02 - vodovod IO 02 výkop'!F35</f>
        <v>0</v>
      </c>
      <c r="BC96" s="127">
        <f>'02 - vodovod IO 02 výkop'!F36</f>
        <v>0</v>
      </c>
      <c r="BD96" s="129">
        <f>'02 - vodovod IO 02 výkop'!F37</f>
        <v>0</v>
      </c>
      <c r="BE96" s="7"/>
      <c r="BT96" s="130" t="s">
        <v>84</v>
      </c>
      <c r="BV96" s="130" t="s">
        <v>78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7" customFormat="1" ht="16.5" customHeight="1">
      <c r="A97" s="118" t="s">
        <v>80</v>
      </c>
      <c r="B97" s="119"/>
      <c r="C97" s="120"/>
      <c r="D97" s="121" t="s">
        <v>90</v>
      </c>
      <c r="E97" s="121"/>
      <c r="F97" s="121"/>
      <c r="G97" s="121"/>
      <c r="H97" s="121"/>
      <c r="I97" s="122"/>
      <c r="J97" s="121" t="s">
        <v>91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'03 - vodovod IO 03 relinig'!J30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83</v>
      </c>
      <c r="AR97" s="125"/>
      <c r="AS97" s="126">
        <v>0</v>
      </c>
      <c r="AT97" s="127">
        <f>ROUND(SUM(AV97:AW97),2)</f>
        <v>0</v>
      </c>
      <c r="AU97" s="128">
        <f>'03 - vodovod IO 03 relinig'!P121</f>
        <v>0</v>
      </c>
      <c r="AV97" s="127">
        <f>'03 - vodovod IO 03 relinig'!J33</f>
        <v>0</v>
      </c>
      <c r="AW97" s="127">
        <f>'03 - vodovod IO 03 relinig'!J34</f>
        <v>0</v>
      </c>
      <c r="AX97" s="127">
        <f>'03 - vodovod IO 03 relinig'!J35</f>
        <v>0</v>
      </c>
      <c r="AY97" s="127">
        <f>'03 - vodovod IO 03 relinig'!J36</f>
        <v>0</v>
      </c>
      <c r="AZ97" s="127">
        <f>'03 - vodovod IO 03 relinig'!F33</f>
        <v>0</v>
      </c>
      <c r="BA97" s="127">
        <f>'03 - vodovod IO 03 relinig'!F34</f>
        <v>0</v>
      </c>
      <c r="BB97" s="127">
        <f>'03 - vodovod IO 03 relinig'!F35</f>
        <v>0</v>
      </c>
      <c r="BC97" s="127">
        <f>'03 - vodovod IO 03 relinig'!F36</f>
        <v>0</v>
      </c>
      <c r="BD97" s="129">
        <f>'03 - vodovod IO 03 relinig'!F37</f>
        <v>0</v>
      </c>
      <c r="BE97" s="7"/>
      <c r="BT97" s="130" t="s">
        <v>84</v>
      </c>
      <c r="BV97" s="130" t="s">
        <v>78</v>
      </c>
      <c r="BW97" s="130" t="s">
        <v>92</v>
      </c>
      <c r="BX97" s="130" t="s">
        <v>5</v>
      </c>
      <c r="CL97" s="130" t="s">
        <v>1</v>
      </c>
      <c r="CM97" s="130" t="s">
        <v>86</v>
      </c>
    </row>
    <row r="98" s="7" customFormat="1" ht="16.5" customHeight="1">
      <c r="A98" s="118" t="s">
        <v>80</v>
      </c>
      <c r="B98" s="119"/>
      <c r="C98" s="120"/>
      <c r="D98" s="121" t="s">
        <v>93</v>
      </c>
      <c r="E98" s="121"/>
      <c r="F98" s="121"/>
      <c r="G98" s="121"/>
      <c r="H98" s="121"/>
      <c r="I98" s="122"/>
      <c r="J98" s="121" t="s">
        <v>94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'05 - Opravy povrchů'!J30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83</v>
      </c>
      <c r="AR98" s="125"/>
      <c r="AS98" s="126">
        <v>0</v>
      </c>
      <c r="AT98" s="127">
        <f>ROUND(SUM(AV98:AW98),2)</f>
        <v>0</v>
      </c>
      <c r="AU98" s="128">
        <f>'05 - Opravy povrchů'!P122</f>
        <v>0</v>
      </c>
      <c r="AV98" s="127">
        <f>'05 - Opravy povrchů'!J33</f>
        <v>0</v>
      </c>
      <c r="AW98" s="127">
        <f>'05 - Opravy povrchů'!J34</f>
        <v>0</v>
      </c>
      <c r="AX98" s="127">
        <f>'05 - Opravy povrchů'!J35</f>
        <v>0</v>
      </c>
      <c r="AY98" s="127">
        <f>'05 - Opravy povrchů'!J36</f>
        <v>0</v>
      </c>
      <c r="AZ98" s="127">
        <f>'05 - Opravy povrchů'!F33</f>
        <v>0</v>
      </c>
      <c r="BA98" s="127">
        <f>'05 - Opravy povrchů'!F34</f>
        <v>0</v>
      </c>
      <c r="BB98" s="127">
        <f>'05 - Opravy povrchů'!F35</f>
        <v>0</v>
      </c>
      <c r="BC98" s="127">
        <f>'05 - Opravy povrchů'!F36</f>
        <v>0</v>
      </c>
      <c r="BD98" s="129">
        <f>'05 - Opravy povrchů'!F37</f>
        <v>0</v>
      </c>
      <c r="BE98" s="7"/>
      <c r="BT98" s="130" t="s">
        <v>84</v>
      </c>
      <c r="BV98" s="130" t="s">
        <v>78</v>
      </c>
      <c r="BW98" s="130" t="s">
        <v>95</v>
      </c>
      <c r="BX98" s="130" t="s">
        <v>5</v>
      </c>
      <c r="CL98" s="130" t="s">
        <v>1</v>
      </c>
      <c r="CM98" s="130" t="s">
        <v>86</v>
      </c>
    </row>
    <row r="99" s="7" customFormat="1" ht="16.5" customHeight="1">
      <c r="A99" s="118" t="s">
        <v>80</v>
      </c>
      <c r="B99" s="119"/>
      <c r="C99" s="120"/>
      <c r="D99" s="121" t="s">
        <v>96</v>
      </c>
      <c r="E99" s="121"/>
      <c r="F99" s="121"/>
      <c r="G99" s="121"/>
      <c r="H99" s="121"/>
      <c r="I99" s="122"/>
      <c r="J99" s="121" t="s">
        <v>97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'06 - VRN'!J30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83</v>
      </c>
      <c r="AR99" s="125"/>
      <c r="AS99" s="131">
        <v>0</v>
      </c>
      <c r="AT99" s="132">
        <f>ROUND(SUM(AV99:AW99),2)</f>
        <v>0</v>
      </c>
      <c r="AU99" s="133">
        <f>'06 - VRN'!P118</f>
        <v>0</v>
      </c>
      <c r="AV99" s="132">
        <f>'06 - VRN'!J33</f>
        <v>0</v>
      </c>
      <c r="AW99" s="132">
        <f>'06 - VRN'!J34</f>
        <v>0</v>
      </c>
      <c r="AX99" s="132">
        <f>'06 - VRN'!J35</f>
        <v>0</v>
      </c>
      <c r="AY99" s="132">
        <f>'06 - VRN'!J36</f>
        <v>0</v>
      </c>
      <c r="AZ99" s="132">
        <f>'06 - VRN'!F33</f>
        <v>0</v>
      </c>
      <c r="BA99" s="132">
        <f>'06 - VRN'!F34</f>
        <v>0</v>
      </c>
      <c r="BB99" s="132">
        <f>'06 - VRN'!F35</f>
        <v>0</v>
      </c>
      <c r="BC99" s="132">
        <f>'06 - VRN'!F36</f>
        <v>0</v>
      </c>
      <c r="BD99" s="134">
        <f>'06 - VRN'!F37</f>
        <v>0</v>
      </c>
      <c r="BE99" s="7"/>
      <c r="BT99" s="130" t="s">
        <v>84</v>
      </c>
      <c r="BV99" s="130" t="s">
        <v>78</v>
      </c>
      <c r="BW99" s="130" t="s">
        <v>98</v>
      </c>
      <c r="BX99" s="130" t="s">
        <v>5</v>
      </c>
      <c r="CL99" s="130" t="s">
        <v>1</v>
      </c>
      <c r="CM99" s="130" t="s">
        <v>86</v>
      </c>
    </row>
    <row r="100" s="2" customFormat="1" ht="30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</sheetData>
  <sheetProtection sheet="1" formatColumns="0" formatRows="0" objects="1" scenarios="1" spinCount="100000" saltValue="TD7vkK7NgL0pLroJ0ShJPh822/LKYYEP5zNyII2dNcsPyeOWqT3w27OjaojEx1aAh/rnMDNuPjN0HzXFWriBgw==" hashValue="W82w2gI2Ri1ZEupSt80SIBl5hqpxfQoXnvKfi60z8mTYVriYNXo8fNkMyiTYEpqK1J/x06b00RsZzdawh4v5Nw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vodovod IO 01 berstl...'!C2" display="/"/>
    <hyperlink ref="A96" location="'02 - vodovod IO 02 výkop'!C2" display="/"/>
    <hyperlink ref="A97" location="'03 - vodovod IO 03 relinig'!C2" display="/"/>
    <hyperlink ref="A98" location="'05 - Opravy povrchů'!C2" display="/"/>
    <hyperlink ref="A99" location="'06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Přivaděč vodovodu PEHD 90 lokalita Hrádek - rozdělení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29. 6. 2021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Město Varnsdorf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ROUND((SUM(BE121:BE189)),  2)</f>
        <v>0</v>
      </c>
      <c r="G33" s="37"/>
      <c r="H33" s="37"/>
      <c r="I33" s="154">
        <v>0.20999999999999999</v>
      </c>
      <c r="J33" s="153">
        <f>ROUND(((SUM(BE121:BE189))*I33),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ROUND((SUM(BF121:BF189)),  2)</f>
        <v>0</v>
      </c>
      <c r="G34" s="37"/>
      <c r="H34" s="37"/>
      <c r="I34" s="154">
        <v>0.14999999999999999</v>
      </c>
      <c r="J34" s="153">
        <f>ROUND(((SUM(BF121:BF189))*I34),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ROUND((SUM(BG121:BG189)),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ROUND((SUM(BH121:BH189)),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ROUND((SUM(BI121:BI189)),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Přivaděč vodovodu PEHD 90 lokalita Hrádek - rozdělení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01 - vodovod IO 01 berstlining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Varnsdorf</v>
      </c>
      <c r="G89" s="39"/>
      <c r="H89" s="39"/>
      <c r="I89" s="31" t="s">
        <v>22</v>
      </c>
      <c r="J89" s="78" t="str">
        <f>IF(J12="","",J12)</f>
        <v>29. 6. 2021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Varnsdorf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J. Nešněra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103</v>
      </c>
      <c r="D94" s="175"/>
      <c r="E94" s="175"/>
      <c r="F94" s="175"/>
      <c r="G94" s="175"/>
      <c r="H94" s="175"/>
      <c r="I94" s="175"/>
      <c r="J94" s="176" t="s">
        <v>104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105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106</v>
      </c>
    </row>
    <row r="97" s="9" customFormat="1" ht="24.96" customHeight="1">
      <c r="A97" s="9"/>
      <c r="B97" s="178"/>
      <c r="C97" s="179"/>
      <c r="D97" s="180" t="s">
        <v>107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108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109</v>
      </c>
      <c r="E99" s="187"/>
      <c r="F99" s="187"/>
      <c r="G99" s="187"/>
      <c r="H99" s="187"/>
      <c r="I99" s="187"/>
      <c r="J99" s="188">
        <f>J165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110</v>
      </c>
      <c r="E100" s="187"/>
      <c r="F100" s="187"/>
      <c r="G100" s="187"/>
      <c r="H100" s="187"/>
      <c r="I100" s="187"/>
      <c r="J100" s="188">
        <f>J169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111</v>
      </c>
      <c r="E101" s="187"/>
      <c r="F101" s="187"/>
      <c r="G101" s="187"/>
      <c r="H101" s="187"/>
      <c r="I101" s="187"/>
      <c r="J101" s="188">
        <f>J187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112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Přivaděč vodovodu PEHD 90 lokalita Hrádek - rozdělení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100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01 - vodovod IO 01 berstlining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>Varnsdorf</v>
      </c>
      <c r="G115" s="39"/>
      <c r="H115" s="39"/>
      <c r="I115" s="31" t="s">
        <v>22</v>
      </c>
      <c r="J115" s="78" t="str">
        <f>IF(J12="","",J12)</f>
        <v>29. 6. 2021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>Město Varnsdorf</v>
      </c>
      <c r="G117" s="39"/>
      <c r="H117" s="39"/>
      <c r="I117" s="31" t="s">
        <v>30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9"/>
      <c r="E118" s="39"/>
      <c r="F118" s="26" t="str">
        <f>IF(E18="","",E18)</f>
        <v>Vyplň údaj</v>
      </c>
      <c r="G118" s="39"/>
      <c r="H118" s="39"/>
      <c r="I118" s="31" t="s">
        <v>33</v>
      </c>
      <c r="J118" s="35" t="str">
        <f>E24</f>
        <v>J. Nešněra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113</v>
      </c>
      <c r="D120" s="193" t="s">
        <v>61</v>
      </c>
      <c r="E120" s="193" t="s">
        <v>57</v>
      </c>
      <c r="F120" s="193" t="s">
        <v>58</v>
      </c>
      <c r="G120" s="193" t="s">
        <v>114</v>
      </c>
      <c r="H120" s="193" t="s">
        <v>115</v>
      </c>
      <c r="I120" s="193" t="s">
        <v>116</v>
      </c>
      <c r="J120" s="193" t="s">
        <v>104</v>
      </c>
      <c r="K120" s="194" t="s">
        <v>117</v>
      </c>
      <c r="L120" s="195"/>
      <c r="M120" s="99" t="s">
        <v>1</v>
      </c>
      <c r="N120" s="100" t="s">
        <v>40</v>
      </c>
      <c r="O120" s="100" t="s">
        <v>118</v>
      </c>
      <c r="P120" s="100" t="s">
        <v>119</v>
      </c>
      <c r="Q120" s="100" t="s">
        <v>120</v>
      </c>
      <c r="R120" s="100" t="s">
        <v>121</v>
      </c>
      <c r="S120" s="100" t="s">
        <v>122</v>
      </c>
      <c r="T120" s="101" t="s">
        <v>123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124</v>
      </c>
      <c r="D121" s="39"/>
      <c r="E121" s="39"/>
      <c r="F121" s="39"/>
      <c r="G121" s="39"/>
      <c r="H121" s="39"/>
      <c r="I121" s="39"/>
      <c r="J121" s="196">
        <f>BK121</f>
        <v>0</v>
      </c>
      <c r="K121" s="39"/>
      <c r="L121" s="43"/>
      <c r="M121" s="102"/>
      <c r="N121" s="197"/>
      <c r="O121" s="103"/>
      <c r="P121" s="198">
        <f>P122</f>
        <v>0</v>
      </c>
      <c r="Q121" s="103"/>
      <c r="R121" s="198">
        <f>R122</f>
        <v>1.6916656399999999</v>
      </c>
      <c r="S121" s="103"/>
      <c r="T121" s="199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75</v>
      </c>
      <c r="AU121" s="16" t="s">
        <v>106</v>
      </c>
      <c r="BK121" s="200">
        <f>BK122</f>
        <v>0</v>
      </c>
    </row>
    <row r="122" s="12" customFormat="1" ht="25.92" customHeight="1">
      <c r="A122" s="12"/>
      <c r="B122" s="201"/>
      <c r="C122" s="202"/>
      <c r="D122" s="203" t="s">
        <v>75</v>
      </c>
      <c r="E122" s="204" t="s">
        <v>125</v>
      </c>
      <c r="F122" s="204" t="s">
        <v>126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P123+P165+P169+P187</f>
        <v>0</v>
      </c>
      <c r="Q122" s="209"/>
      <c r="R122" s="210">
        <f>R123+R165+R169+R187</f>
        <v>1.6916656399999999</v>
      </c>
      <c r="S122" s="209"/>
      <c r="T122" s="211">
        <f>T123+T165+T169+T187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84</v>
      </c>
      <c r="AT122" s="213" t="s">
        <v>75</v>
      </c>
      <c r="AU122" s="213" t="s">
        <v>76</v>
      </c>
      <c r="AY122" s="212" t="s">
        <v>127</v>
      </c>
      <c r="BK122" s="214">
        <f>BK123+BK165+BK169+BK187</f>
        <v>0</v>
      </c>
    </row>
    <row r="123" s="12" customFormat="1" ht="22.8" customHeight="1">
      <c r="A123" s="12"/>
      <c r="B123" s="201"/>
      <c r="C123" s="202"/>
      <c r="D123" s="203" t="s">
        <v>75</v>
      </c>
      <c r="E123" s="215" t="s">
        <v>84</v>
      </c>
      <c r="F123" s="215" t="s">
        <v>128</v>
      </c>
      <c r="G123" s="202"/>
      <c r="H123" s="202"/>
      <c r="I123" s="205"/>
      <c r="J123" s="216">
        <f>BK123</f>
        <v>0</v>
      </c>
      <c r="K123" s="202"/>
      <c r="L123" s="207"/>
      <c r="M123" s="208"/>
      <c r="N123" s="209"/>
      <c r="O123" s="209"/>
      <c r="P123" s="210">
        <f>SUM(P124:P164)</f>
        <v>0</v>
      </c>
      <c r="Q123" s="209"/>
      <c r="R123" s="210">
        <f>SUM(R124:R164)</f>
        <v>0.12710768</v>
      </c>
      <c r="S123" s="209"/>
      <c r="T123" s="211">
        <f>SUM(T124:T164)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84</v>
      </c>
      <c r="AT123" s="213" t="s">
        <v>75</v>
      </c>
      <c r="AU123" s="213" t="s">
        <v>84</v>
      </c>
      <c r="AY123" s="212" t="s">
        <v>127</v>
      </c>
      <c r="BK123" s="214">
        <f>SUM(BK124:BK164)</f>
        <v>0</v>
      </c>
    </row>
    <row r="124" s="2" customFormat="1" ht="24.15" customHeight="1">
      <c r="A124" s="37"/>
      <c r="B124" s="38"/>
      <c r="C124" s="217" t="s">
        <v>84</v>
      </c>
      <c r="D124" s="217" t="s">
        <v>129</v>
      </c>
      <c r="E124" s="218" t="s">
        <v>130</v>
      </c>
      <c r="F124" s="219" t="s">
        <v>131</v>
      </c>
      <c r="G124" s="220" t="s">
        <v>132</v>
      </c>
      <c r="H124" s="221">
        <v>80</v>
      </c>
      <c r="I124" s="222"/>
      <c r="J124" s="223">
        <f>ROUND(I124*H124,2)</f>
        <v>0</v>
      </c>
      <c r="K124" s="219" t="s">
        <v>133</v>
      </c>
      <c r="L124" s="43"/>
      <c r="M124" s="224" t="s">
        <v>1</v>
      </c>
      <c r="N124" s="225" t="s">
        <v>41</v>
      </c>
      <c r="O124" s="90"/>
      <c r="P124" s="226">
        <f>O124*H124</f>
        <v>0</v>
      </c>
      <c r="Q124" s="226">
        <v>3.2634E-05</v>
      </c>
      <c r="R124" s="226">
        <f>Q124*H124</f>
        <v>0.00261072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134</v>
      </c>
      <c r="AT124" s="228" t="s">
        <v>129</v>
      </c>
      <c r="AU124" s="228" t="s">
        <v>86</v>
      </c>
      <c r="AY124" s="16" t="s">
        <v>127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84</v>
      </c>
      <c r="BK124" s="229">
        <f>ROUND(I124*H124,2)</f>
        <v>0</v>
      </c>
      <c r="BL124" s="16" t="s">
        <v>134</v>
      </c>
      <c r="BM124" s="228" t="s">
        <v>135</v>
      </c>
    </row>
    <row r="125" s="2" customFormat="1">
      <c r="A125" s="37"/>
      <c r="B125" s="38"/>
      <c r="C125" s="39"/>
      <c r="D125" s="230" t="s">
        <v>136</v>
      </c>
      <c r="E125" s="39"/>
      <c r="F125" s="231" t="s">
        <v>137</v>
      </c>
      <c r="G125" s="39"/>
      <c r="H125" s="39"/>
      <c r="I125" s="232"/>
      <c r="J125" s="39"/>
      <c r="K125" s="39"/>
      <c r="L125" s="43"/>
      <c r="M125" s="233"/>
      <c r="N125" s="234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136</v>
      </c>
      <c r="AU125" s="16" t="s">
        <v>86</v>
      </c>
    </row>
    <row r="126" s="2" customFormat="1" ht="24.15" customHeight="1">
      <c r="A126" s="37"/>
      <c r="B126" s="38"/>
      <c r="C126" s="217" t="s">
        <v>86</v>
      </c>
      <c r="D126" s="217" t="s">
        <v>129</v>
      </c>
      <c r="E126" s="218" t="s">
        <v>138</v>
      </c>
      <c r="F126" s="219" t="s">
        <v>139</v>
      </c>
      <c r="G126" s="220" t="s">
        <v>140</v>
      </c>
      <c r="H126" s="221">
        <v>60</v>
      </c>
      <c r="I126" s="222"/>
      <c r="J126" s="223">
        <f>ROUND(I126*H126,2)</f>
        <v>0</v>
      </c>
      <c r="K126" s="219" t="s">
        <v>133</v>
      </c>
      <c r="L126" s="43"/>
      <c r="M126" s="224" t="s">
        <v>1</v>
      </c>
      <c r="N126" s="225" t="s">
        <v>41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134</v>
      </c>
      <c r="AT126" s="228" t="s">
        <v>129</v>
      </c>
      <c r="AU126" s="228" t="s">
        <v>86</v>
      </c>
      <c r="AY126" s="16" t="s">
        <v>127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84</v>
      </c>
      <c r="BK126" s="229">
        <f>ROUND(I126*H126,2)</f>
        <v>0</v>
      </c>
      <c r="BL126" s="16" t="s">
        <v>134</v>
      </c>
      <c r="BM126" s="228" t="s">
        <v>141</v>
      </c>
    </row>
    <row r="127" s="2" customFormat="1">
      <c r="A127" s="37"/>
      <c r="B127" s="38"/>
      <c r="C127" s="39"/>
      <c r="D127" s="230" t="s">
        <v>136</v>
      </c>
      <c r="E127" s="39"/>
      <c r="F127" s="231" t="s">
        <v>142</v>
      </c>
      <c r="G127" s="39"/>
      <c r="H127" s="39"/>
      <c r="I127" s="232"/>
      <c r="J127" s="39"/>
      <c r="K127" s="39"/>
      <c r="L127" s="43"/>
      <c r="M127" s="233"/>
      <c r="N127" s="23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136</v>
      </c>
      <c r="AU127" s="16" t="s">
        <v>86</v>
      </c>
    </row>
    <row r="128" s="2" customFormat="1" ht="16.5" customHeight="1">
      <c r="A128" s="37"/>
      <c r="B128" s="38"/>
      <c r="C128" s="217" t="s">
        <v>143</v>
      </c>
      <c r="D128" s="217" t="s">
        <v>129</v>
      </c>
      <c r="E128" s="218" t="s">
        <v>144</v>
      </c>
      <c r="F128" s="219" t="s">
        <v>145</v>
      </c>
      <c r="G128" s="220" t="s">
        <v>146</v>
      </c>
      <c r="H128" s="221">
        <v>80</v>
      </c>
      <c r="I128" s="222"/>
      <c r="J128" s="223">
        <f>ROUND(I128*H128,2)</f>
        <v>0</v>
      </c>
      <c r="K128" s="219" t="s">
        <v>133</v>
      </c>
      <c r="L128" s="43"/>
      <c r="M128" s="224" t="s">
        <v>1</v>
      </c>
      <c r="N128" s="225" t="s">
        <v>41</v>
      </c>
      <c r="O128" s="90"/>
      <c r="P128" s="226">
        <f>O128*H128</f>
        <v>0</v>
      </c>
      <c r="Q128" s="226">
        <v>0.00055000000000000003</v>
      </c>
      <c r="R128" s="226">
        <f>Q128*H128</f>
        <v>0.044000000000000004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134</v>
      </c>
      <c r="AT128" s="228" t="s">
        <v>129</v>
      </c>
      <c r="AU128" s="228" t="s">
        <v>86</v>
      </c>
      <c r="AY128" s="16" t="s">
        <v>127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84</v>
      </c>
      <c r="BK128" s="229">
        <f>ROUND(I128*H128,2)</f>
        <v>0</v>
      </c>
      <c r="BL128" s="16" t="s">
        <v>134</v>
      </c>
      <c r="BM128" s="228" t="s">
        <v>147</v>
      </c>
    </row>
    <row r="129" s="2" customFormat="1">
      <c r="A129" s="37"/>
      <c r="B129" s="38"/>
      <c r="C129" s="39"/>
      <c r="D129" s="230" t="s">
        <v>136</v>
      </c>
      <c r="E129" s="39"/>
      <c r="F129" s="231" t="s">
        <v>148</v>
      </c>
      <c r="G129" s="39"/>
      <c r="H129" s="39"/>
      <c r="I129" s="232"/>
      <c r="J129" s="39"/>
      <c r="K129" s="39"/>
      <c r="L129" s="43"/>
      <c r="M129" s="233"/>
      <c r="N129" s="23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136</v>
      </c>
      <c r="AU129" s="16" t="s">
        <v>86</v>
      </c>
    </row>
    <row r="130" s="2" customFormat="1" ht="21.75" customHeight="1">
      <c r="A130" s="37"/>
      <c r="B130" s="38"/>
      <c r="C130" s="217" t="s">
        <v>134</v>
      </c>
      <c r="D130" s="217" t="s">
        <v>129</v>
      </c>
      <c r="E130" s="218" t="s">
        <v>149</v>
      </c>
      <c r="F130" s="219" t="s">
        <v>150</v>
      </c>
      <c r="G130" s="220" t="s">
        <v>146</v>
      </c>
      <c r="H130" s="221">
        <v>80</v>
      </c>
      <c r="I130" s="222"/>
      <c r="J130" s="223">
        <f>ROUND(I130*H130,2)</f>
        <v>0</v>
      </c>
      <c r="K130" s="219" t="s">
        <v>133</v>
      </c>
      <c r="L130" s="43"/>
      <c r="M130" s="224" t="s">
        <v>1</v>
      </c>
      <c r="N130" s="225" t="s">
        <v>41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134</v>
      </c>
      <c r="AT130" s="228" t="s">
        <v>129</v>
      </c>
      <c r="AU130" s="228" t="s">
        <v>86</v>
      </c>
      <c r="AY130" s="16" t="s">
        <v>127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84</v>
      </c>
      <c r="BK130" s="229">
        <f>ROUND(I130*H130,2)</f>
        <v>0</v>
      </c>
      <c r="BL130" s="16" t="s">
        <v>134</v>
      </c>
      <c r="BM130" s="228" t="s">
        <v>151</v>
      </c>
    </row>
    <row r="131" s="2" customFormat="1">
      <c r="A131" s="37"/>
      <c r="B131" s="38"/>
      <c r="C131" s="39"/>
      <c r="D131" s="230" t="s">
        <v>136</v>
      </c>
      <c r="E131" s="39"/>
      <c r="F131" s="231" t="s">
        <v>152</v>
      </c>
      <c r="G131" s="39"/>
      <c r="H131" s="39"/>
      <c r="I131" s="232"/>
      <c r="J131" s="39"/>
      <c r="K131" s="39"/>
      <c r="L131" s="43"/>
      <c r="M131" s="233"/>
      <c r="N131" s="23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136</v>
      </c>
      <c r="AU131" s="16" t="s">
        <v>86</v>
      </c>
    </row>
    <row r="132" s="2" customFormat="1" ht="33" customHeight="1">
      <c r="A132" s="37"/>
      <c r="B132" s="38"/>
      <c r="C132" s="217" t="s">
        <v>153</v>
      </c>
      <c r="D132" s="217" t="s">
        <v>129</v>
      </c>
      <c r="E132" s="218" t="s">
        <v>154</v>
      </c>
      <c r="F132" s="219" t="s">
        <v>155</v>
      </c>
      <c r="G132" s="220" t="s">
        <v>156</v>
      </c>
      <c r="H132" s="221">
        <v>32</v>
      </c>
      <c r="I132" s="222"/>
      <c r="J132" s="223">
        <f>ROUND(I132*H132,2)</f>
        <v>0</v>
      </c>
      <c r="K132" s="219" t="s">
        <v>133</v>
      </c>
      <c r="L132" s="43"/>
      <c r="M132" s="224" t="s">
        <v>1</v>
      </c>
      <c r="N132" s="225" t="s">
        <v>41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134</v>
      </c>
      <c r="AT132" s="228" t="s">
        <v>129</v>
      </c>
      <c r="AU132" s="228" t="s">
        <v>86</v>
      </c>
      <c r="AY132" s="16" t="s">
        <v>127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84</v>
      </c>
      <c r="BK132" s="229">
        <f>ROUND(I132*H132,2)</f>
        <v>0</v>
      </c>
      <c r="BL132" s="16" t="s">
        <v>134</v>
      </c>
      <c r="BM132" s="228" t="s">
        <v>157</v>
      </c>
    </row>
    <row r="133" s="2" customFormat="1">
      <c r="A133" s="37"/>
      <c r="B133" s="38"/>
      <c r="C133" s="39"/>
      <c r="D133" s="230" t="s">
        <v>136</v>
      </c>
      <c r="E133" s="39"/>
      <c r="F133" s="231" t="s">
        <v>158</v>
      </c>
      <c r="G133" s="39"/>
      <c r="H133" s="39"/>
      <c r="I133" s="232"/>
      <c r="J133" s="39"/>
      <c r="K133" s="39"/>
      <c r="L133" s="43"/>
      <c r="M133" s="233"/>
      <c r="N133" s="23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136</v>
      </c>
      <c r="AU133" s="16" t="s">
        <v>86</v>
      </c>
    </row>
    <row r="134" s="13" customFormat="1">
      <c r="A134" s="13"/>
      <c r="B134" s="235"/>
      <c r="C134" s="236"/>
      <c r="D134" s="230" t="s">
        <v>159</v>
      </c>
      <c r="E134" s="237" t="s">
        <v>1</v>
      </c>
      <c r="F134" s="238" t="s">
        <v>160</v>
      </c>
      <c r="G134" s="236"/>
      <c r="H134" s="239">
        <v>64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159</v>
      </c>
      <c r="AU134" s="245" t="s">
        <v>86</v>
      </c>
      <c r="AV134" s="13" t="s">
        <v>86</v>
      </c>
      <c r="AW134" s="13" t="s">
        <v>32</v>
      </c>
      <c r="AX134" s="13" t="s">
        <v>84</v>
      </c>
      <c r="AY134" s="245" t="s">
        <v>127</v>
      </c>
    </row>
    <row r="135" s="13" customFormat="1">
      <c r="A135" s="13"/>
      <c r="B135" s="235"/>
      <c r="C135" s="236"/>
      <c r="D135" s="230" t="s">
        <v>159</v>
      </c>
      <c r="E135" s="236"/>
      <c r="F135" s="238" t="s">
        <v>161</v>
      </c>
      <c r="G135" s="236"/>
      <c r="H135" s="239">
        <v>32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159</v>
      </c>
      <c r="AU135" s="245" t="s">
        <v>86</v>
      </c>
      <c r="AV135" s="13" t="s">
        <v>86</v>
      </c>
      <c r="AW135" s="13" t="s">
        <v>4</v>
      </c>
      <c r="AX135" s="13" t="s">
        <v>84</v>
      </c>
      <c r="AY135" s="245" t="s">
        <v>127</v>
      </c>
    </row>
    <row r="136" s="2" customFormat="1" ht="33" customHeight="1">
      <c r="A136" s="37"/>
      <c r="B136" s="38"/>
      <c r="C136" s="217" t="s">
        <v>162</v>
      </c>
      <c r="D136" s="217" t="s">
        <v>129</v>
      </c>
      <c r="E136" s="218" t="s">
        <v>163</v>
      </c>
      <c r="F136" s="219" t="s">
        <v>164</v>
      </c>
      <c r="G136" s="220" t="s">
        <v>156</v>
      </c>
      <c r="H136" s="221">
        <v>32</v>
      </c>
      <c r="I136" s="222"/>
      <c r="J136" s="223">
        <f>ROUND(I136*H136,2)</f>
        <v>0</v>
      </c>
      <c r="K136" s="219" t="s">
        <v>133</v>
      </c>
      <c r="L136" s="43"/>
      <c r="M136" s="224" t="s">
        <v>1</v>
      </c>
      <c r="N136" s="225" t="s">
        <v>41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134</v>
      </c>
      <c r="AT136" s="228" t="s">
        <v>129</v>
      </c>
      <c r="AU136" s="228" t="s">
        <v>86</v>
      </c>
      <c r="AY136" s="16" t="s">
        <v>127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84</v>
      </c>
      <c r="BK136" s="229">
        <f>ROUND(I136*H136,2)</f>
        <v>0</v>
      </c>
      <c r="BL136" s="16" t="s">
        <v>134</v>
      </c>
      <c r="BM136" s="228" t="s">
        <v>165</v>
      </c>
    </row>
    <row r="137" s="2" customFormat="1">
      <c r="A137" s="37"/>
      <c r="B137" s="38"/>
      <c r="C137" s="39"/>
      <c r="D137" s="230" t="s">
        <v>136</v>
      </c>
      <c r="E137" s="39"/>
      <c r="F137" s="231" t="s">
        <v>166</v>
      </c>
      <c r="G137" s="39"/>
      <c r="H137" s="39"/>
      <c r="I137" s="232"/>
      <c r="J137" s="39"/>
      <c r="K137" s="39"/>
      <c r="L137" s="43"/>
      <c r="M137" s="233"/>
      <c r="N137" s="23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136</v>
      </c>
      <c r="AU137" s="16" t="s">
        <v>86</v>
      </c>
    </row>
    <row r="138" s="13" customFormat="1">
      <c r="A138" s="13"/>
      <c r="B138" s="235"/>
      <c r="C138" s="236"/>
      <c r="D138" s="230" t="s">
        <v>159</v>
      </c>
      <c r="E138" s="237" t="s">
        <v>1</v>
      </c>
      <c r="F138" s="238" t="s">
        <v>160</v>
      </c>
      <c r="G138" s="236"/>
      <c r="H138" s="239">
        <v>64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159</v>
      </c>
      <c r="AU138" s="245" t="s">
        <v>86</v>
      </c>
      <c r="AV138" s="13" t="s">
        <v>86</v>
      </c>
      <c r="AW138" s="13" t="s">
        <v>32</v>
      </c>
      <c r="AX138" s="13" t="s">
        <v>84</v>
      </c>
      <c r="AY138" s="245" t="s">
        <v>127</v>
      </c>
    </row>
    <row r="139" s="13" customFormat="1">
      <c r="A139" s="13"/>
      <c r="B139" s="235"/>
      <c r="C139" s="236"/>
      <c r="D139" s="230" t="s">
        <v>159</v>
      </c>
      <c r="E139" s="236"/>
      <c r="F139" s="238" t="s">
        <v>161</v>
      </c>
      <c r="G139" s="236"/>
      <c r="H139" s="239">
        <v>32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159</v>
      </c>
      <c r="AU139" s="245" t="s">
        <v>86</v>
      </c>
      <c r="AV139" s="13" t="s">
        <v>86</v>
      </c>
      <c r="AW139" s="13" t="s">
        <v>4</v>
      </c>
      <c r="AX139" s="13" t="s">
        <v>84</v>
      </c>
      <c r="AY139" s="245" t="s">
        <v>127</v>
      </c>
    </row>
    <row r="140" s="2" customFormat="1" ht="21.75" customHeight="1">
      <c r="A140" s="37"/>
      <c r="B140" s="38"/>
      <c r="C140" s="217" t="s">
        <v>167</v>
      </c>
      <c r="D140" s="217" t="s">
        <v>129</v>
      </c>
      <c r="E140" s="218" t="s">
        <v>168</v>
      </c>
      <c r="F140" s="219" t="s">
        <v>169</v>
      </c>
      <c r="G140" s="220" t="s">
        <v>170</v>
      </c>
      <c r="H140" s="221">
        <v>96</v>
      </c>
      <c r="I140" s="222"/>
      <c r="J140" s="223">
        <f>ROUND(I140*H140,2)</f>
        <v>0</v>
      </c>
      <c r="K140" s="219" t="s">
        <v>133</v>
      </c>
      <c r="L140" s="43"/>
      <c r="M140" s="224" t="s">
        <v>1</v>
      </c>
      <c r="N140" s="225" t="s">
        <v>41</v>
      </c>
      <c r="O140" s="90"/>
      <c r="P140" s="226">
        <f>O140*H140</f>
        <v>0</v>
      </c>
      <c r="Q140" s="226">
        <v>0.00083850999999999999</v>
      </c>
      <c r="R140" s="226">
        <f>Q140*H140</f>
        <v>0.080496960000000006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134</v>
      </c>
      <c r="AT140" s="228" t="s">
        <v>129</v>
      </c>
      <c r="AU140" s="228" t="s">
        <v>86</v>
      </c>
      <c r="AY140" s="16" t="s">
        <v>127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84</v>
      </c>
      <c r="BK140" s="229">
        <f>ROUND(I140*H140,2)</f>
        <v>0</v>
      </c>
      <c r="BL140" s="16" t="s">
        <v>134</v>
      </c>
      <c r="BM140" s="228" t="s">
        <v>171</v>
      </c>
    </row>
    <row r="141" s="2" customFormat="1">
      <c r="A141" s="37"/>
      <c r="B141" s="38"/>
      <c r="C141" s="39"/>
      <c r="D141" s="230" t="s">
        <v>136</v>
      </c>
      <c r="E141" s="39"/>
      <c r="F141" s="231" t="s">
        <v>172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136</v>
      </c>
      <c r="AU141" s="16" t="s">
        <v>86</v>
      </c>
    </row>
    <row r="142" s="2" customFormat="1" ht="24.15" customHeight="1">
      <c r="A142" s="37"/>
      <c r="B142" s="38"/>
      <c r="C142" s="217" t="s">
        <v>173</v>
      </c>
      <c r="D142" s="217" t="s">
        <v>129</v>
      </c>
      <c r="E142" s="218" t="s">
        <v>174</v>
      </c>
      <c r="F142" s="219" t="s">
        <v>175</v>
      </c>
      <c r="G142" s="220" t="s">
        <v>170</v>
      </c>
      <c r="H142" s="221">
        <v>96</v>
      </c>
      <c r="I142" s="222"/>
      <c r="J142" s="223">
        <f>ROUND(I142*H142,2)</f>
        <v>0</v>
      </c>
      <c r="K142" s="219" t="s">
        <v>133</v>
      </c>
      <c r="L142" s="43"/>
      <c r="M142" s="224" t="s">
        <v>1</v>
      </c>
      <c r="N142" s="225" t="s">
        <v>41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134</v>
      </c>
      <c r="AT142" s="228" t="s">
        <v>129</v>
      </c>
      <c r="AU142" s="228" t="s">
        <v>86</v>
      </c>
      <c r="AY142" s="16" t="s">
        <v>127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84</v>
      </c>
      <c r="BK142" s="229">
        <f>ROUND(I142*H142,2)</f>
        <v>0</v>
      </c>
      <c r="BL142" s="16" t="s">
        <v>134</v>
      </c>
      <c r="BM142" s="228" t="s">
        <v>176</v>
      </c>
    </row>
    <row r="143" s="2" customFormat="1">
      <c r="A143" s="37"/>
      <c r="B143" s="38"/>
      <c r="C143" s="39"/>
      <c r="D143" s="230" t="s">
        <v>136</v>
      </c>
      <c r="E143" s="39"/>
      <c r="F143" s="231" t="s">
        <v>177</v>
      </c>
      <c r="G143" s="39"/>
      <c r="H143" s="39"/>
      <c r="I143" s="232"/>
      <c r="J143" s="39"/>
      <c r="K143" s="39"/>
      <c r="L143" s="43"/>
      <c r="M143" s="233"/>
      <c r="N143" s="23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136</v>
      </c>
      <c r="AU143" s="16" t="s">
        <v>86</v>
      </c>
    </row>
    <row r="144" s="2" customFormat="1" ht="33" customHeight="1">
      <c r="A144" s="37"/>
      <c r="B144" s="38"/>
      <c r="C144" s="217" t="s">
        <v>178</v>
      </c>
      <c r="D144" s="217" t="s">
        <v>129</v>
      </c>
      <c r="E144" s="218" t="s">
        <v>179</v>
      </c>
      <c r="F144" s="219" t="s">
        <v>180</v>
      </c>
      <c r="G144" s="220" t="s">
        <v>156</v>
      </c>
      <c r="H144" s="221">
        <v>9.4079999999999995</v>
      </c>
      <c r="I144" s="222"/>
      <c r="J144" s="223">
        <f>ROUND(I144*H144,2)</f>
        <v>0</v>
      </c>
      <c r="K144" s="219" t="s">
        <v>133</v>
      </c>
      <c r="L144" s="43"/>
      <c r="M144" s="224" t="s">
        <v>1</v>
      </c>
      <c r="N144" s="225" t="s">
        <v>41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134</v>
      </c>
      <c r="AT144" s="228" t="s">
        <v>129</v>
      </c>
      <c r="AU144" s="228" t="s">
        <v>86</v>
      </c>
      <c r="AY144" s="16" t="s">
        <v>127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84</v>
      </c>
      <c r="BK144" s="229">
        <f>ROUND(I144*H144,2)</f>
        <v>0</v>
      </c>
      <c r="BL144" s="16" t="s">
        <v>134</v>
      </c>
      <c r="BM144" s="228" t="s">
        <v>181</v>
      </c>
    </row>
    <row r="145" s="2" customFormat="1">
      <c r="A145" s="37"/>
      <c r="B145" s="38"/>
      <c r="C145" s="39"/>
      <c r="D145" s="230" t="s">
        <v>136</v>
      </c>
      <c r="E145" s="39"/>
      <c r="F145" s="231" t="s">
        <v>182</v>
      </c>
      <c r="G145" s="39"/>
      <c r="H145" s="39"/>
      <c r="I145" s="232"/>
      <c r="J145" s="39"/>
      <c r="K145" s="39"/>
      <c r="L145" s="43"/>
      <c r="M145" s="233"/>
      <c r="N145" s="23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136</v>
      </c>
      <c r="AU145" s="16" t="s">
        <v>86</v>
      </c>
    </row>
    <row r="146" s="13" customFormat="1">
      <c r="A146" s="13"/>
      <c r="B146" s="235"/>
      <c r="C146" s="236"/>
      <c r="D146" s="230" t="s">
        <v>159</v>
      </c>
      <c r="E146" s="237" t="s">
        <v>1</v>
      </c>
      <c r="F146" s="238" t="s">
        <v>183</v>
      </c>
      <c r="G146" s="236"/>
      <c r="H146" s="239">
        <v>9.4079999999999995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159</v>
      </c>
      <c r="AU146" s="245" t="s">
        <v>86</v>
      </c>
      <c r="AV146" s="13" t="s">
        <v>86</v>
      </c>
      <c r="AW146" s="13" t="s">
        <v>32</v>
      </c>
      <c r="AX146" s="13" t="s">
        <v>84</v>
      </c>
      <c r="AY146" s="245" t="s">
        <v>127</v>
      </c>
    </row>
    <row r="147" s="2" customFormat="1" ht="24.15" customHeight="1">
      <c r="A147" s="37"/>
      <c r="B147" s="38"/>
      <c r="C147" s="217" t="s">
        <v>184</v>
      </c>
      <c r="D147" s="217" t="s">
        <v>129</v>
      </c>
      <c r="E147" s="218" t="s">
        <v>185</v>
      </c>
      <c r="F147" s="219" t="s">
        <v>186</v>
      </c>
      <c r="G147" s="220" t="s">
        <v>156</v>
      </c>
      <c r="H147" s="221">
        <v>128</v>
      </c>
      <c r="I147" s="222"/>
      <c r="J147" s="223">
        <f>ROUND(I147*H147,2)</f>
        <v>0</v>
      </c>
      <c r="K147" s="219" t="s">
        <v>1</v>
      </c>
      <c r="L147" s="43"/>
      <c r="M147" s="224" t="s">
        <v>1</v>
      </c>
      <c r="N147" s="225" t="s">
        <v>41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134</v>
      </c>
      <c r="AT147" s="228" t="s">
        <v>129</v>
      </c>
      <c r="AU147" s="228" t="s">
        <v>86</v>
      </c>
      <c r="AY147" s="16" t="s">
        <v>127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84</v>
      </c>
      <c r="BK147" s="229">
        <f>ROUND(I147*H147,2)</f>
        <v>0</v>
      </c>
      <c r="BL147" s="16" t="s">
        <v>134</v>
      </c>
      <c r="BM147" s="228" t="s">
        <v>187</v>
      </c>
    </row>
    <row r="148" s="2" customFormat="1">
      <c r="A148" s="37"/>
      <c r="B148" s="38"/>
      <c r="C148" s="39"/>
      <c r="D148" s="230" t="s">
        <v>136</v>
      </c>
      <c r="E148" s="39"/>
      <c r="F148" s="231" t="s">
        <v>186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136</v>
      </c>
      <c r="AU148" s="16" t="s">
        <v>86</v>
      </c>
    </row>
    <row r="149" s="2" customFormat="1" ht="24.15" customHeight="1">
      <c r="A149" s="37"/>
      <c r="B149" s="38"/>
      <c r="C149" s="217" t="s">
        <v>188</v>
      </c>
      <c r="D149" s="217" t="s">
        <v>129</v>
      </c>
      <c r="E149" s="218" t="s">
        <v>189</v>
      </c>
      <c r="F149" s="219" t="s">
        <v>190</v>
      </c>
      <c r="G149" s="220" t="s">
        <v>156</v>
      </c>
      <c r="H149" s="221">
        <v>9.4079999999999995</v>
      </c>
      <c r="I149" s="222"/>
      <c r="J149" s="223">
        <f>ROUND(I149*H149,2)</f>
        <v>0</v>
      </c>
      <c r="K149" s="219" t="s">
        <v>133</v>
      </c>
      <c r="L149" s="43"/>
      <c r="M149" s="224" t="s">
        <v>1</v>
      </c>
      <c r="N149" s="225" t="s">
        <v>41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134</v>
      </c>
      <c r="AT149" s="228" t="s">
        <v>129</v>
      </c>
      <c r="AU149" s="228" t="s">
        <v>86</v>
      </c>
      <c r="AY149" s="16" t="s">
        <v>127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84</v>
      </c>
      <c r="BK149" s="229">
        <f>ROUND(I149*H149,2)</f>
        <v>0</v>
      </c>
      <c r="BL149" s="16" t="s">
        <v>134</v>
      </c>
      <c r="BM149" s="228" t="s">
        <v>191</v>
      </c>
    </row>
    <row r="150" s="2" customFormat="1">
      <c r="A150" s="37"/>
      <c r="B150" s="38"/>
      <c r="C150" s="39"/>
      <c r="D150" s="230" t="s">
        <v>136</v>
      </c>
      <c r="E150" s="39"/>
      <c r="F150" s="231" t="s">
        <v>192</v>
      </c>
      <c r="G150" s="39"/>
      <c r="H150" s="39"/>
      <c r="I150" s="232"/>
      <c r="J150" s="39"/>
      <c r="K150" s="39"/>
      <c r="L150" s="43"/>
      <c r="M150" s="233"/>
      <c r="N150" s="23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136</v>
      </c>
      <c r="AU150" s="16" t="s">
        <v>86</v>
      </c>
    </row>
    <row r="151" s="2" customFormat="1" ht="16.5" customHeight="1">
      <c r="A151" s="37"/>
      <c r="B151" s="38"/>
      <c r="C151" s="217" t="s">
        <v>193</v>
      </c>
      <c r="D151" s="217" t="s">
        <v>129</v>
      </c>
      <c r="E151" s="218" t="s">
        <v>194</v>
      </c>
      <c r="F151" s="219" t="s">
        <v>195</v>
      </c>
      <c r="G151" s="220" t="s">
        <v>156</v>
      </c>
      <c r="H151" s="221">
        <v>9.4079999999999995</v>
      </c>
      <c r="I151" s="222"/>
      <c r="J151" s="223">
        <f>ROUND(I151*H151,2)</f>
        <v>0</v>
      </c>
      <c r="K151" s="219" t="s">
        <v>133</v>
      </c>
      <c r="L151" s="43"/>
      <c r="M151" s="224" t="s">
        <v>1</v>
      </c>
      <c r="N151" s="225" t="s">
        <v>41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134</v>
      </c>
      <c r="AT151" s="228" t="s">
        <v>129</v>
      </c>
      <c r="AU151" s="228" t="s">
        <v>86</v>
      </c>
      <c r="AY151" s="16" t="s">
        <v>127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84</v>
      </c>
      <c r="BK151" s="229">
        <f>ROUND(I151*H151,2)</f>
        <v>0</v>
      </c>
      <c r="BL151" s="16" t="s">
        <v>134</v>
      </c>
      <c r="BM151" s="228" t="s">
        <v>196</v>
      </c>
    </row>
    <row r="152" s="2" customFormat="1">
      <c r="A152" s="37"/>
      <c r="B152" s="38"/>
      <c r="C152" s="39"/>
      <c r="D152" s="230" t="s">
        <v>136</v>
      </c>
      <c r="E152" s="39"/>
      <c r="F152" s="231" t="s">
        <v>197</v>
      </c>
      <c r="G152" s="39"/>
      <c r="H152" s="39"/>
      <c r="I152" s="232"/>
      <c r="J152" s="39"/>
      <c r="K152" s="39"/>
      <c r="L152" s="43"/>
      <c r="M152" s="233"/>
      <c r="N152" s="23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136</v>
      </c>
      <c r="AU152" s="16" t="s">
        <v>86</v>
      </c>
    </row>
    <row r="153" s="2" customFormat="1" ht="24.15" customHeight="1">
      <c r="A153" s="37"/>
      <c r="B153" s="38"/>
      <c r="C153" s="217" t="s">
        <v>198</v>
      </c>
      <c r="D153" s="217" t="s">
        <v>129</v>
      </c>
      <c r="E153" s="218" t="s">
        <v>199</v>
      </c>
      <c r="F153" s="219" t="s">
        <v>200</v>
      </c>
      <c r="G153" s="220" t="s">
        <v>156</v>
      </c>
      <c r="H153" s="221">
        <v>54.591999999999999</v>
      </c>
      <c r="I153" s="222"/>
      <c r="J153" s="223">
        <f>ROUND(I153*H153,2)</f>
        <v>0</v>
      </c>
      <c r="K153" s="219" t="s">
        <v>133</v>
      </c>
      <c r="L153" s="43"/>
      <c r="M153" s="224" t="s">
        <v>1</v>
      </c>
      <c r="N153" s="225" t="s">
        <v>41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134</v>
      </c>
      <c r="AT153" s="228" t="s">
        <v>129</v>
      </c>
      <c r="AU153" s="228" t="s">
        <v>86</v>
      </c>
      <c r="AY153" s="16" t="s">
        <v>127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84</v>
      </c>
      <c r="BK153" s="229">
        <f>ROUND(I153*H153,2)</f>
        <v>0</v>
      </c>
      <c r="BL153" s="16" t="s">
        <v>134</v>
      </c>
      <c r="BM153" s="228" t="s">
        <v>201</v>
      </c>
    </row>
    <row r="154" s="2" customFormat="1">
      <c r="A154" s="37"/>
      <c r="B154" s="38"/>
      <c r="C154" s="39"/>
      <c r="D154" s="230" t="s">
        <v>136</v>
      </c>
      <c r="E154" s="39"/>
      <c r="F154" s="231" t="s">
        <v>202</v>
      </c>
      <c r="G154" s="39"/>
      <c r="H154" s="39"/>
      <c r="I154" s="232"/>
      <c r="J154" s="39"/>
      <c r="K154" s="39"/>
      <c r="L154" s="43"/>
      <c r="M154" s="233"/>
      <c r="N154" s="23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136</v>
      </c>
      <c r="AU154" s="16" t="s">
        <v>86</v>
      </c>
    </row>
    <row r="155" s="13" customFormat="1">
      <c r="A155" s="13"/>
      <c r="B155" s="235"/>
      <c r="C155" s="236"/>
      <c r="D155" s="230" t="s">
        <v>159</v>
      </c>
      <c r="E155" s="237" t="s">
        <v>1</v>
      </c>
      <c r="F155" s="238" t="s">
        <v>203</v>
      </c>
      <c r="G155" s="236"/>
      <c r="H155" s="239">
        <v>54.591999999999999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159</v>
      </c>
      <c r="AU155" s="245" t="s">
        <v>86</v>
      </c>
      <c r="AV155" s="13" t="s">
        <v>86</v>
      </c>
      <c r="AW155" s="13" t="s">
        <v>32</v>
      </c>
      <c r="AX155" s="13" t="s">
        <v>84</v>
      </c>
      <c r="AY155" s="245" t="s">
        <v>127</v>
      </c>
    </row>
    <row r="156" s="2" customFormat="1" ht="16.5" customHeight="1">
      <c r="A156" s="37"/>
      <c r="B156" s="38"/>
      <c r="C156" s="246" t="s">
        <v>204</v>
      </c>
      <c r="D156" s="246" t="s">
        <v>205</v>
      </c>
      <c r="E156" s="247" t="s">
        <v>206</v>
      </c>
      <c r="F156" s="248" t="s">
        <v>207</v>
      </c>
      <c r="G156" s="249" t="s">
        <v>208</v>
      </c>
      <c r="H156" s="250">
        <v>98.266000000000005</v>
      </c>
      <c r="I156" s="251"/>
      <c r="J156" s="252">
        <f>ROUND(I156*H156,2)</f>
        <v>0</v>
      </c>
      <c r="K156" s="248" t="s">
        <v>133</v>
      </c>
      <c r="L156" s="253"/>
      <c r="M156" s="254" t="s">
        <v>1</v>
      </c>
      <c r="N156" s="255" t="s">
        <v>41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173</v>
      </c>
      <c r="AT156" s="228" t="s">
        <v>205</v>
      </c>
      <c r="AU156" s="228" t="s">
        <v>86</v>
      </c>
      <c r="AY156" s="16" t="s">
        <v>127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84</v>
      </c>
      <c r="BK156" s="229">
        <f>ROUND(I156*H156,2)</f>
        <v>0</v>
      </c>
      <c r="BL156" s="16" t="s">
        <v>134</v>
      </c>
      <c r="BM156" s="228" t="s">
        <v>209</v>
      </c>
    </row>
    <row r="157" s="2" customFormat="1">
      <c r="A157" s="37"/>
      <c r="B157" s="38"/>
      <c r="C157" s="39"/>
      <c r="D157" s="230" t="s">
        <v>136</v>
      </c>
      <c r="E157" s="39"/>
      <c r="F157" s="231" t="s">
        <v>207</v>
      </c>
      <c r="G157" s="39"/>
      <c r="H157" s="39"/>
      <c r="I157" s="232"/>
      <c r="J157" s="39"/>
      <c r="K157" s="39"/>
      <c r="L157" s="43"/>
      <c r="M157" s="233"/>
      <c r="N157" s="23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136</v>
      </c>
      <c r="AU157" s="16" t="s">
        <v>86</v>
      </c>
    </row>
    <row r="158" s="13" customFormat="1">
      <c r="A158" s="13"/>
      <c r="B158" s="235"/>
      <c r="C158" s="236"/>
      <c r="D158" s="230" t="s">
        <v>159</v>
      </c>
      <c r="E158" s="236"/>
      <c r="F158" s="238" t="s">
        <v>210</v>
      </c>
      <c r="G158" s="236"/>
      <c r="H158" s="239">
        <v>98.266000000000005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159</v>
      </c>
      <c r="AU158" s="245" t="s">
        <v>86</v>
      </c>
      <c r="AV158" s="13" t="s">
        <v>86</v>
      </c>
      <c r="AW158" s="13" t="s">
        <v>4</v>
      </c>
      <c r="AX158" s="13" t="s">
        <v>84</v>
      </c>
      <c r="AY158" s="245" t="s">
        <v>127</v>
      </c>
    </row>
    <row r="159" s="2" customFormat="1" ht="24.15" customHeight="1">
      <c r="A159" s="37"/>
      <c r="B159" s="38"/>
      <c r="C159" s="217" t="s">
        <v>8</v>
      </c>
      <c r="D159" s="217" t="s">
        <v>129</v>
      </c>
      <c r="E159" s="218" t="s">
        <v>211</v>
      </c>
      <c r="F159" s="219" t="s">
        <v>212</v>
      </c>
      <c r="G159" s="220" t="s">
        <v>156</v>
      </c>
      <c r="H159" s="221">
        <v>7.4880000000000004</v>
      </c>
      <c r="I159" s="222"/>
      <c r="J159" s="223">
        <f>ROUND(I159*H159,2)</f>
        <v>0</v>
      </c>
      <c r="K159" s="219" t="s">
        <v>133</v>
      </c>
      <c r="L159" s="43"/>
      <c r="M159" s="224" t="s">
        <v>1</v>
      </c>
      <c r="N159" s="225" t="s">
        <v>41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134</v>
      </c>
      <c r="AT159" s="228" t="s">
        <v>129</v>
      </c>
      <c r="AU159" s="228" t="s">
        <v>86</v>
      </c>
      <c r="AY159" s="16" t="s">
        <v>127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84</v>
      </c>
      <c r="BK159" s="229">
        <f>ROUND(I159*H159,2)</f>
        <v>0</v>
      </c>
      <c r="BL159" s="16" t="s">
        <v>134</v>
      </c>
      <c r="BM159" s="228" t="s">
        <v>213</v>
      </c>
    </row>
    <row r="160" s="2" customFormat="1">
      <c r="A160" s="37"/>
      <c r="B160" s="38"/>
      <c r="C160" s="39"/>
      <c r="D160" s="230" t="s">
        <v>136</v>
      </c>
      <c r="E160" s="39"/>
      <c r="F160" s="231" t="s">
        <v>214</v>
      </c>
      <c r="G160" s="39"/>
      <c r="H160" s="39"/>
      <c r="I160" s="232"/>
      <c r="J160" s="39"/>
      <c r="K160" s="39"/>
      <c r="L160" s="43"/>
      <c r="M160" s="233"/>
      <c r="N160" s="23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136</v>
      </c>
      <c r="AU160" s="16" t="s">
        <v>86</v>
      </c>
    </row>
    <row r="161" s="13" customFormat="1">
      <c r="A161" s="13"/>
      <c r="B161" s="235"/>
      <c r="C161" s="236"/>
      <c r="D161" s="230" t="s">
        <v>159</v>
      </c>
      <c r="E161" s="237" t="s">
        <v>1</v>
      </c>
      <c r="F161" s="238" t="s">
        <v>215</v>
      </c>
      <c r="G161" s="236"/>
      <c r="H161" s="239">
        <v>7.4880000000000004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159</v>
      </c>
      <c r="AU161" s="245" t="s">
        <v>86</v>
      </c>
      <c r="AV161" s="13" t="s">
        <v>86</v>
      </c>
      <c r="AW161" s="13" t="s">
        <v>32</v>
      </c>
      <c r="AX161" s="13" t="s">
        <v>84</v>
      </c>
      <c r="AY161" s="245" t="s">
        <v>127</v>
      </c>
    </row>
    <row r="162" s="2" customFormat="1" ht="16.5" customHeight="1">
      <c r="A162" s="37"/>
      <c r="B162" s="38"/>
      <c r="C162" s="246" t="s">
        <v>216</v>
      </c>
      <c r="D162" s="246" t="s">
        <v>205</v>
      </c>
      <c r="E162" s="247" t="s">
        <v>217</v>
      </c>
      <c r="F162" s="248" t="s">
        <v>218</v>
      </c>
      <c r="G162" s="249" t="s">
        <v>208</v>
      </c>
      <c r="H162" s="250">
        <v>13.478</v>
      </c>
      <c r="I162" s="251"/>
      <c r="J162" s="252">
        <f>ROUND(I162*H162,2)</f>
        <v>0</v>
      </c>
      <c r="K162" s="248" t="s">
        <v>133</v>
      </c>
      <c r="L162" s="253"/>
      <c r="M162" s="254" t="s">
        <v>1</v>
      </c>
      <c r="N162" s="255" t="s">
        <v>41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173</v>
      </c>
      <c r="AT162" s="228" t="s">
        <v>205</v>
      </c>
      <c r="AU162" s="228" t="s">
        <v>86</v>
      </c>
      <c r="AY162" s="16" t="s">
        <v>127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84</v>
      </c>
      <c r="BK162" s="229">
        <f>ROUND(I162*H162,2)</f>
        <v>0</v>
      </c>
      <c r="BL162" s="16" t="s">
        <v>134</v>
      </c>
      <c r="BM162" s="228" t="s">
        <v>219</v>
      </c>
    </row>
    <row r="163" s="2" customFormat="1">
      <c r="A163" s="37"/>
      <c r="B163" s="38"/>
      <c r="C163" s="39"/>
      <c r="D163" s="230" t="s">
        <v>136</v>
      </c>
      <c r="E163" s="39"/>
      <c r="F163" s="231" t="s">
        <v>218</v>
      </c>
      <c r="G163" s="39"/>
      <c r="H163" s="39"/>
      <c r="I163" s="232"/>
      <c r="J163" s="39"/>
      <c r="K163" s="39"/>
      <c r="L163" s="43"/>
      <c r="M163" s="233"/>
      <c r="N163" s="23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136</v>
      </c>
      <c r="AU163" s="16" t="s">
        <v>86</v>
      </c>
    </row>
    <row r="164" s="13" customFormat="1">
      <c r="A164" s="13"/>
      <c r="B164" s="235"/>
      <c r="C164" s="236"/>
      <c r="D164" s="230" t="s">
        <v>159</v>
      </c>
      <c r="E164" s="236"/>
      <c r="F164" s="238" t="s">
        <v>220</v>
      </c>
      <c r="G164" s="236"/>
      <c r="H164" s="239">
        <v>13.478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159</v>
      </c>
      <c r="AU164" s="245" t="s">
        <v>86</v>
      </c>
      <c r="AV164" s="13" t="s">
        <v>86</v>
      </c>
      <c r="AW164" s="13" t="s">
        <v>4</v>
      </c>
      <c r="AX164" s="13" t="s">
        <v>84</v>
      </c>
      <c r="AY164" s="245" t="s">
        <v>127</v>
      </c>
    </row>
    <row r="165" s="12" customFormat="1" ht="22.8" customHeight="1">
      <c r="A165" s="12"/>
      <c r="B165" s="201"/>
      <c r="C165" s="202"/>
      <c r="D165" s="203" t="s">
        <v>75</v>
      </c>
      <c r="E165" s="215" t="s">
        <v>134</v>
      </c>
      <c r="F165" s="215" t="s">
        <v>221</v>
      </c>
      <c r="G165" s="202"/>
      <c r="H165" s="202"/>
      <c r="I165" s="205"/>
      <c r="J165" s="216">
        <f>BK165</f>
        <v>0</v>
      </c>
      <c r="K165" s="202"/>
      <c r="L165" s="207"/>
      <c r="M165" s="208"/>
      <c r="N165" s="209"/>
      <c r="O165" s="209"/>
      <c r="P165" s="210">
        <f>SUM(P166:P168)</f>
        <v>0</v>
      </c>
      <c r="Q165" s="209"/>
      <c r="R165" s="210">
        <f>SUM(R166:R168)</f>
        <v>0</v>
      </c>
      <c r="S165" s="209"/>
      <c r="T165" s="211">
        <f>SUM(T166:T168)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2" t="s">
        <v>84</v>
      </c>
      <c r="AT165" s="213" t="s">
        <v>75</v>
      </c>
      <c r="AU165" s="213" t="s">
        <v>84</v>
      </c>
      <c r="AY165" s="212" t="s">
        <v>127</v>
      </c>
      <c r="BK165" s="214">
        <f>SUM(BK166:BK168)</f>
        <v>0</v>
      </c>
    </row>
    <row r="166" s="2" customFormat="1" ht="24.15" customHeight="1">
      <c r="A166" s="37"/>
      <c r="B166" s="38"/>
      <c r="C166" s="217" t="s">
        <v>222</v>
      </c>
      <c r="D166" s="217" t="s">
        <v>129</v>
      </c>
      <c r="E166" s="218" t="s">
        <v>223</v>
      </c>
      <c r="F166" s="219" t="s">
        <v>224</v>
      </c>
      <c r="G166" s="220" t="s">
        <v>156</v>
      </c>
      <c r="H166" s="221">
        <v>1.9199999999999999</v>
      </c>
      <c r="I166" s="222"/>
      <c r="J166" s="223">
        <f>ROUND(I166*H166,2)</f>
        <v>0</v>
      </c>
      <c r="K166" s="219" t="s">
        <v>133</v>
      </c>
      <c r="L166" s="43"/>
      <c r="M166" s="224" t="s">
        <v>1</v>
      </c>
      <c r="N166" s="225" t="s">
        <v>41</v>
      </c>
      <c r="O166" s="90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134</v>
      </c>
      <c r="AT166" s="228" t="s">
        <v>129</v>
      </c>
      <c r="AU166" s="228" t="s">
        <v>86</v>
      </c>
      <c r="AY166" s="16" t="s">
        <v>127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84</v>
      </c>
      <c r="BK166" s="229">
        <f>ROUND(I166*H166,2)</f>
        <v>0</v>
      </c>
      <c r="BL166" s="16" t="s">
        <v>134</v>
      </c>
      <c r="BM166" s="228" t="s">
        <v>225</v>
      </c>
    </row>
    <row r="167" s="2" customFormat="1">
      <c r="A167" s="37"/>
      <c r="B167" s="38"/>
      <c r="C167" s="39"/>
      <c r="D167" s="230" t="s">
        <v>136</v>
      </c>
      <c r="E167" s="39"/>
      <c r="F167" s="231" t="s">
        <v>226</v>
      </c>
      <c r="G167" s="39"/>
      <c r="H167" s="39"/>
      <c r="I167" s="232"/>
      <c r="J167" s="39"/>
      <c r="K167" s="39"/>
      <c r="L167" s="43"/>
      <c r="M167" s="233"/>
      <c r="N167" s="23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136</v>
      </c>
      <c r="AU167" s="16" t="s">
        <v>86</v>
      </c>
    </row>
    <row r="168" s="13" customFormat="1">
      <c r="A168" s="13"/>
      <c r="B168" s="235"/>
      <c r="C168" s="236"/>
      <c r="D168" s="230" t="s">
        <v>159</v>
      </c>
      <c r="E168" s="237" t="s">
        <v>1</v>
      </c>
      <c r="F168" s="238" t="s">
        <v>227</v>
      </c>
      <c r="G168" s="236"/>
      <c r="H168" s="239">
        <v>1.9199999999999999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159</v>
      </c>
      <c r="AU168" s="245" t="s">
        <v>86</v>
      </c>
      <c r="AV168" s="13" t="s">
        <v>86</v>
      </c>
      <c r="AW168" s="13" t="s">
        <v>32</v>
      </c>
      <c r="AX168" s="13" t="s">
        <v>84</v>
      </c>
      <c r="AY168" s="245" t="s">
        <v>127</v>
      </c>
    </row>
    <row r="169" s="12" customFormat="1" ht="22.8" customHeight="1">
      <c r="A169" s="12"/>
      <c r="B169" s="201"/>
      <c r="C169" s="202"/>
      <c r="D169" s="203" t="s">
        <v>75</v>
      </c>
      <c r="E169" s="215" t="s">
        <v>173</v>
      </c>
      <c r="F169" s="215" t="s">
        <v>228</v>
      </c>
      <c r="G169" s="202"/>
      <c r="H169" s="202"/>
      <c r="I169" s="205"/>
      <c r="J169" s="216">
        <f>BK169</f>
        <v>0</v>
      </c>
      <c r="K169" s="202"/>
      <c r="L169" s="207"/>
      <c r="M169" s="208"/>
      <c r="N169" s="209"/>
      <c r="O169" s="209"/>
      <c r="P169" s="210">
        <f>SUM(P170:P186)</f>
        <v>0</v>
      </c>
      <c r="Q169" s="209"/>
      <c r="R169" s="210">
        <f>SUM(R170:R186)</f>
        <v>1.5645579599999999</v>
      </c>
      <c r="S169" s="209"/>
      <c r="T169" s="211">
        <f>SUM(T170:T186)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2" t="s">
        <v>84</v>
      </c>
      <c r="AT169" s="213" t="s">
        <v>75</v>
      </c>
      <c r="AU169" s="213" t="s">
        <v>84</v>
      </c>
      <c r="AY169" s="212" t="s">
        <v>127</v>
      </c>
      <c r="BK169" s="214">
        <f>SUM(BK170:BK186)</f>
        <v>0</v>
      </c>
    </row>
    <row r="170" s="2" customFormat="1" ht="24.15" customHeight="1">
      <c r="A170" s="37"/>
      <c r="B170" s="38"/>
      <c r="C170" s="217" t="s">
        <v>229</v>
      </c>
      <c r="D170" s="217" t="s">
        <v>129</v>
      </c>
      <c r="E170" s="218" t="s">
        <v>230</v>
      </c>
      <c r="F170" s="219" t="s">
        <v>231</v>
      </c>
      <c r="G170" s="220" t="s">
        <v>232</v>
      </c>
      <c r="H170" s="221">
        <v>2</v>
      </c>
      <c r="I170" s="222"/>
      <c r="J170" s="223">
        <f>ROUND(I170*H170,2)</f>
        <v>0</v>
      </c>
      <c r="K170" s="219" t="s">
        <v>133</v>
      </c>
      <c r="L170" s="43"/>
      <c r="M170" s="224" t="s">
        <v>1</v>
      </c>
      <c r="N170" s="225" t="s">
        <v>41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134</v>
      </c>
      <c r="AT170" s="228" t="s">
        <v>129</v>
      </c>
      <c r="AU170" s="228" t="s">
        <v>86</v>
      </c>
      <c r="AY170" s="16" t="s">
        <v>127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84</v>
      </c>
      <c r="BK170" s="229">
        <f>ROUND(I170*H170,2)</f>
        <v>0</v>
      </c>
      <c r="BL170" s="16" t="s">
        <v>134</v>
      </c>
      <c r="BM170" s="228" t="s">
        <v>233</v>
      </c>
    </row>
    <row r="171" s="2" customFormat="1">
      <c r="A171" s="37"/>
      <c r="B171" s="38"/>
      <c r="C171" s="39"/>
      <c r="D171" s="230" t="s">
        <v>136</v>
      </c>
      <c r="E171" s="39"/>
      <c r="F171" s="231" t="s">
        <v>234</v>
      </c>
      <c r="G171" s="39"/>
      <c r="H171" s="39"/>
      <c r="I171" s="232"/>
      <c r="J171" s="39"/>
      <c r="K171" s="39"/>
      <c r="L171" s="43"/>
      <c r="M171" s="233"/>
      <c r="N171" s="23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136</v>
      </c>
      <c r="AU171" s="16" t="s">
        <v>86</v>
      </c>
    </row>
    <row r="172" s="2" customFormat="1" ht="16.5" customHeight="1">
      <c r="A172" s="37"/>
      <c r="B172" s="38"/>
      <c r="C172" s="246" t="s">
        <v>235</v>
      </c>
      <c r="D172" s="246" t="s">
        <v>205</v>
      </c>
      <c r="E172" s="247" t="s">
        <v>236</v>
      </c>
      <c r="F172" s="248" t="s">
        <v>237</v>
      </c>
      <c r="G172" s="249" t="s">
        <v>232</v>
      </c>
      <c r="H172" s="250">
        <v>2</v>
      </c>
      <c r="I172" s="251"/>
      <c r="J172" s="252">
        <f>ROUND(I172*H172,2)</f>
        <v>0</v>
      </c>
      <c r="K172" s="248" t="s">
        <v>133</v>
      </c>
      <c r="L172" s="253"/>
      <c r="M172" s="254" t="s">
        <v>1</v>
      </c>
      <c r="N172" s="255" t="s">
        <v>41</v>
      </c>
      <c r="O172" s="90"/>
      <c r="P172" s="226">
        <f>O172*H172</f>
        <v>0</v>
      </c>
      <c r="Q172" s="226">
        <v>0.00038999999999999999</v>
      </c>
      <c r="R172" s="226">
        <f>Q172*H172</f>
        <v>0.00077999999999999999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173</v>
      </c>
      <c r="AT172" s="228" t="s">
        <v>205</v>
      </c>
      <c r="AU172" s="228" t="s">
        <v>86</v>
      </c>
      <c r="AY172" s="16" t="s">
        <v>127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84</v>
      </c>
      <c r="BK172" s="229">
        <f>ROUND(I172*H172,2)</f>
        <v>0</v>
      </c>
      <c r="BL172" s="16" t="s">
        <v>134</v>
      </c>
      <c r="BM172" s="228" t="s">
        <v>238</v>
      </c>
    </row>
    <row r="173" s="2" customFormat="1">
      <c r="A173" s="37"/>
      <c r="B173" s="38"/>
      <c r="C173" s="39"/>
      <c r="D173" s="230" t="s">
        <v>136</v>
      </c>
      <c r="E173" s="39"/>
      <c r="F173" s="231" t="s">
        <v>237</v>
      </c>
      <c r="G173" s="39"/>
      <c r="H173" s="39"/>
      <c r="I173" s="232"/>
      <c r="J173" s="39"/>
      <c r="K173" s="39"/>
      <c r="L173" s="43"/>
      <c r="M173" s="233"/>
      <c r="N173" s="23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136</v>
      </c>
      <c r="AU173" s="16" t="s">
        <v>86</v>
      </c>
    </row>
    <row r="174" s="2" customFormat="1" ht="16.5" customHeight="1">
      <c r="A174" s="37"/>
      <c r="B174" s="38"/>
      <c r="C174" s="217" t="s">
        <v>239</v>
      </c>
      <c r="D174" s="217" t="s">
        <v>129</v>
      </c>
      <c r="E174" s="218" t="s">
        <v>240</v>
      </c>
      <c r="F174" s="219" t="s">
        <v>241</v>
      </c>
      <c r="G174" s="220" t="s">
        <v>146</v>
      </c>
      <c r="H174" s="221">
        <v>161</v>
      </c>
      <c r="I174" s="222"/>
      <c r="J174" s="223">
        <f>ROUND(I174*H174,2)</f>
        <v>0</v>
      </c>
      <c r="K174" s="219" t="s">
        <v>133</v>
      </c>
      <c r="L174" s="43"/>
      <c r="M174" s="224" t="s">
        <v>1</v>
      </c>
      <c r="N174" s="225" t="s">
        <v>41</v>
      </c>
      <c r="O174" s="90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134</v>
      </c>
      <c r="AT174" s="228" t="s">
        <v>129</v>
      </c>
      <c r="AU174" s="228" t="s">
        <v>86</v>
      </c>
      <c r="AY174" s="16" t="s">
        <v>127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84</v>
      </c>
      <c r="BK174" s="229">
        <f>ROUND(I174*H174,2)</f>
        <v>0</v>
      </c>
      <c r="BL174" s="16" t="s">
        <v>134</v>
      </c>
      <c r="BM174" s="228" t="s">
        <v>242</v>
      </c>
    </row>
    <row r="175" s="2" customFormat="1">
      <c r="A175" s="37"/>
      <c r="B175" s="38"/>
      <c r="C175" s="39"/>
      <c r="D175" s="230" t="s">
        <v>136</v>
      </c>
      <c r="E175" s="39"/>
      <c r="F175" s="231" t="s">
        <v>243</v>
      </c>
      <c r="G175" s="39"/>
      <c r="H175" s="39"/>
      <c r="I175" s="232"/>
      <c r="J175" s="39"/>
      <c r="K175" s="39"/>
      <c r="L175" s="43"/>
      <c r="M175" s="233"/>
      <c r="N175" s="23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136</v>
      </c>
      <c r="AU175" s="16" t="s">
        <v>86</v>
      </c>
    </row>
    <row r="176" s="2" customFormat="1" ht="24.15" customHeight="1">
      <c r="A176" s="37"/>
      <c r="B176" s="38"/>
      <c r="C176" s="217" t="s">
        <v>7</v>
      </c>
      <c r="D176" s="217" t="s">
        <v>129</v>
      </c>
      <c r="E176" s="218" t="s">
        <v>244</v>
      </c>
      <c r="F176" s="219" t="s">
        <v>245</v>
      </c>
      <c r="G176" s="220" t="s">
        <v>146</v>
      </c>
      <c r="H176" s="221">
        <v>161</v>
      </c>
      <c r="I176" s="222"/>
      <c r="J176" s="223">
        <f>ROUND(I176*H176,2)</f>
        <v>0</v>
      </c>
      <c r="K176" s="219" t="s">
        <v>133</v>
      </c>
      <c r="L176" s="43"/>
      <c r="M176" s="224" t="s">
        <v>1</v>
      </c>
      <c r="N176" s="225" t="s">
        <v>41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134</v>
      </c>
      <c r="AT176" s="228" t="s">
        <v>129</v>
      </c>
      <c r="AU176" s="228" t="s">
        <v>86</v>
      </c>
      <c r="AY176" s="16" t="s">
        <v>127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84</v>
      </c>
      <c r="BK176" s="229">
        <f>ROUND(I176*H176,2)</f>
        <v>0</v>
      </c>
      <c r="BL176" s="16" t="s">
        <v>134</v>
      </c>
      <c r="BM176" s="228" t="s">
        <v>246</v>
      </c>
    </row>
    <row r="177" s="2" customFormat="1">
      <c r="A177" s="37"/>
      <c r="B177" s="38"/>
      <c r="C177" s="39"/>
      <c r="D177" s="230" t="s">
        <v>136</v>
      </c>
      <c r="E177" s="39"/>
      <c r="F177" s="231" t="s">
        <v>245</v>
      </c>
      <c r="G177" s="39"/>
      <c r="H177" s="39"/>
      <c r="I177" s="232"/>
      <c r="J177" s="39"/>
      <c r="K177" s="39"/>
      <c r="L177" s="43"/>
      <c r="M177" s="233"/>
      <c r="N177" s="234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136</v>
      </c>
      <c r="AU177" s="16" t="s">
        <v>86</v>
      </c>
    </row>
    <row r="178" s="13" customFormat="1">
      <c r="A178" s="13"/>
      <c r="B178" s="235"/>
      <c r="C178" s="236"/>
      <c r="D178" s="230" t="s">
        <v>159</v>
      </c>
      <c r="E178" s="237" t="s">
        <v>1</v>
      </c>
      <c r="F178" s="238" t="s">
        <v>247</v>
      </c>
      <c r="G178" s="236"/>
      <c r="H178" s="239">
        <v>161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159</v>
      </c>
      <c r="AU178" s="245" t="s">
        <v>86</v>
      </c>
      <c r="AV178" s="13" t="s">
        <v>86</v>
      </c>
      <c r="AW178" s="13" t="s">
        <v>32</v>
      </c>
      <c r="AX178" s="13" t="s">
        <v>84</v>
      </c>
      <c r="AY178" s="245" t="s">
        <v>127</v>
      </c>
    </row>
    <row r="179" s="2" customFormat="1" ht="24.15" customHeight="1">
      <c r="A179" s="37"/>
      <c r="B179" s="38"/>
      <c r="C179" s="217" t="s">
        <v>248</v>
      </c>
      <c r="D179" s="217" t="s">
        <v>129</v>
      </c>
      <c r="E179" s="218" t="s">
        <v>249</v>
      </c>
      <c r="F179" s="219" t="s">
        <v>250</v>
      </c>
      <c r="G179" s="220" t="s">
        <v>232</v>
      </c>
      <c r="H179" s="221">
        <v>2</v>
      </c>
      <c r="I179" s="222"/>
      <c r="J179" s="223">
        <f>ROUND(I179*H179,2)</f>
        <v>0</v>
      </c>
      <c r="K179" s="219" t="s">
        <v>133</v>
      </c>
      <c r="L179" s="43"/>
      <c r="M179" s="224" t="s">
        <v>1</v>
      </c>
      <c r="N179" s="225" t="s">
        <v>41</v>
      </c>
      <c r="O179" s="90"/>
      <c r="P179" s="226">
        <f>O179*H179</f>
        <v>0</v>
      </c>
      <c r="Q179" s="226">
        <v>0.45937</v>
      </c>
      <c r="R179" s="226">
        <f>Q179*H179</f>
        <v>0.91874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134</v>
      </c>
      <c r="AT179" s="228" t="s">
        <v>129</v>
      </c>
      <c r="AU179" s="228" t="s">
        <v>86</v>
      </c>
      <c r="AY179" s="16" t="s">
        <v>127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84</v>
      </c>
      <c r="BK179" s="229">
        <f>ROUND(I179*H179,2)</f>
        <v>0</v>
      </c>
      <c r="BL179" s="16" t="s">
        <v>134</v>
      </c>
      <c r="BM179" s="228" t="s">
        <v>251</v>
      </c>
    </row>
    <row r="180" s="2" customFormat="1">
      <c r="A180" s="37"/>
      <c r="B180" s="38"/>
      <c r="C180" s="39"/>
      <c r="D180" s="230" t="s">
        <v>136</v>
      </c>
      <c r="E180" s="39"/>
      <c r="F180" s="231" t="s">
        <v>252</v>
      </c>
      <c r="G180" s="39"/>
      <c r="H180" s="39"/>
      <c r="I180" s="232"/>
      <c r="J180" s="39"/>
      <c r="K180" s="39"/>
      <c r="L180" s="43"/>
      <c r="M180" s="233"/>
      <c r="N180" s="23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136</v>
      </c>
      <c r="AU180" s="16" t="s">
        <v>86</v>
      </c>
    </row>
    <row r="181" s="2" customFormat="1" ht="24.15" customHeight="1">
      <c r="A181" s="37"/>
      <c r="B181" s="38"/>
      <c r="C181" s="217" t="s">
        <v>253</v>
      </c>
      <c r="D181" s="217" t="s">
        <v>129</v>
      </c>
      <c r="E181" s="218" t="s">
        <v>254</v>
      </c>
      <c r="F181" s="219" t="s">
        <v>255</v>
      </c>
      <c r="G181" s="220" t="s">
        <v>146</v>
      </c>
      <c r="H181" s="221">
        <v>161</v>
      </c>
      <c r="I181" s="222"/>
      <c r="J181" s="223">
        <f>ROUND(I181*H181,2)</f>
        <v>0</v>
      </c>
      <c r="K181" s="219" t="s">
        <v>1</v>
      </c>
      <c r="L181" s="43"/>
      <c r="M181" s="224" t="s">
        <v>1</v>
      </c>
      <c r="N181" s="225" t="s">
        <v>41</v>
      </c>
      <c r="O181" s="90"/>
      <c r="P181" s="226">
        <f>O181*H181</f>
        <v>0</v>
      </c>
      <c r="Q181" s="226">
        <v>0.0038</v>
      </c>
      <c r="R181" s="226">
        <f>Q181*H181</f>
        <v>0.61180000000000001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134</v>
      </c>
      <c r="AT181" s="228" t="s">
        <v>129</v>
      </c>
      <c r="AU181" s="228" t="s">
        <v>86</v>
      </c>
      <c r="AY181" s="16" t="s">
        <v>127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84</v>
      </c>
      <c r="BK181" s="229">
        <f>ROUND(I181*H181,2)</f>
        <v>0</v>
      </c>
      <c r="BL181" s="16" t="s">
        <v>134</v>
      </c>
      <c r="BM181" s="228" t="s">
        <v>256</v>
      </c>
    </row>
    <row r="182" s="2" customFormat="1">
      <c r="A182" s="37"/>
      <c r="B182" s="38"/>
      <c r="C182" s="39"/>
      <c r="D182" s="230" t="s">
        <v>136</v>
      </c>
      <c r="E182" s="39"/>
      <c r="F182" s="231" t="s">
        <v>255</v>
      </c>
      <c r="G182" s="39"/>
      <c r="H182" s="39"/>
      <c r="I182" s="232"/>
      <c r="J182" s="39"/>
      <c r="K182" s="39"/>
      <c r="L182" s="43"/>
      <c r="M182" s="233"/>
      <c r="N182" s="23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136</v>
      </c>
      <c r="AU182" s="16" t="s">
        <v>86</v>
      </c>
    </row>
    <row r="183" s="2" customFormat="1" ht="16.5" customHeight="1">
      <c r="A183" s="37"/>
      <c r="B183" s="38"/>
      <c r="C183" s="217" t="s">
        <v>257</v>
      </c>
      <c r="D183" s="217" t="s">
        <v>129</v>
      </c>
      <c r="E183" s="218" t="s">
        <v>258</v>
      </c>
      <c r="F183" s="219" t="s">
        <v>259</v>
      </c>
      <c r="G183" s="220" t="s">
        <v>146</v>
      </c>
      <c r="H183" s="221">
        <v>161</v>
      </c>
      <c r="I183" s="222"/>
      <c r="J183" s="223">
        <f>ROUND(I183*H183,2)</f>
        <v>0</v>
      </c>
      <c r="K183" s="219" t="s">
        <v>133</v>
      </c>
      <c r="L183" s="43"/>
      <c r="M183" s="224" t="s">
        <v>1</v>
      </c>
      <c r="N183" s="225" t="s">
        <v>41</v>
      </c>
      <c r="O183" s="90"/>
      <c r="P183" s="226">
        <f>O183*H183</f>
        <v>0</v>
      </c>
      <c r="Q183" s="226">
        <v>0.00019236000000000001</v>
      </c>
      <c r="R183" s="226">
        <f>Q183*H183</f>
        <v>0.030969960000000001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134</v>
      </c>
      <c r="AT183" s="228" t="s">
        <v>129</v>
      </c>
      <c r="AU183" s="228" t="s">
        <v>86</v>
      </c>
      <c r="AY183" s="16" t="s">
        <v>127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84</v>
      </c>
      <c r="BK183" s="229">
        <f>ROUND(I183*H183,2)</f>
        <v>0</v>
      </c>
      <c r="BL183" s="16" t="s">
        <v>134</v>
      </c>
      <c r="BM183" s="228" t="s">
        <v>260</v>
      </c>
    </row>
    <row r="184" s="2" customFormat="1">
      <c r="A184" s="37"/>
      <c r="B184" s="38"/>
      <c r="C184" s="39"/>
      <c r="D184" s="230" t="s">
        <v>136</v>
      </c>
      <c r="E184" s="39"/>
      <c r="F184" s="231" t="s">
        <v>261</v>
      </c>
      <c r="G184" s="39"/>
      <c r="H184" s="39"/>
      <c r="I184" s="232"/>
      <c r="J184" s="39"/>
      <c r="K184" s="39"/>
      <c r="L184" s="43"/>
      <c r="M184" s="233"/>
      <c r="N184" s="23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136</v>
      </c>
      <c r="AU184" s="16" t="s">
        <v>86</v>
      </c>
    </row>
    <row r="185" s="2" customFormat="1" ht="21.75" customHeight="1">
      <c r="A185" s="37"/>
      <c r="B185" s="38"/>
      <c r="C185" s="217" t="s">
        <v>262</v>
      </c>
      <c r="D185" s="217" t="s">
        <v>129</v>
      </c>
      <c r="E185" s="218" t="s">
        <v>263</v>
      </c>
      <c r="F185" s="219" t="s">
        <v>264</v>
      </c>
      <c r="G185" s="220" t="s">
        <v>146</v>
      </c>
      <c r="H185" s="221">
        <v>24</v>
      </c>
      <c r="I185" s="222"/>
      <c r="J185" s="223">
        <f>ROUND(I185*H185,2)</f>
        <v>0</v>
      </c>
      <c r="K185" s="219" t="s">
        <v>133</v>
      </c>
      <c r="L185" s="43"/>
      <c r="M185" s="224" t="s">
        <v>1</v>
      </c>
      <c r="N185" s="225" t="s">
        <v>41</v>
      </c>
      <c r="O185" s="90"/>
      <c r="P185" s="226">
        <f>O185*H185</f>
        <v>0</v>
      </c>
      <c r="Q185" s="226">
        <v>9.4500000000000007E-05</v>
      </c>
      <c r="R185" s="226">
        <f>Q185*H185</f>
        <v>0.0022680000000000001</v>
      </c>
      <c r="S185" s="226">
        <v>0</v>
      </c>
      <c r="T185" s="22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134</v>
      </c>
      <c r="AT185" s="228" t="s">
        <v>129</v>
      </c>
      <c r="AU185" s="228" t="s">
        <v>86</v>
      </c>
      <c r="AY185" s="16" t="s">
        <v>127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84</v>
      </c>
      <c r="BK185" s="229">
        <f>ROUND(I185*H185,2)</f>
        <v>0</v>
      </c>
      <c r="BL185" s="16" t="s">
        <v>134</v>
      </c>
      <c r="BM185" s="228" t="s">
        <v>265</v>
      </c>
    </row>
    <row r="186" s="2" customFormat="1">
      <c r="A186" s="37"/>
      <c r="B186" s="38"/>
      <c r="C186" s="39"/>
      <c r="D186" s="230" t="s">
        <v>136</v>
      </c>
      <c r="E186" s="39"/>
      <c r="F186" s="231" t="s">
        <v>266</v>
      </c>
      <c r="G186" s="39"/>
      <c r="H186" s="39"/>
      <c r="I186" s="232"/>
      <c r="J186" s="39"/>
      <c r="K186" s="39"/>
      <c r="L186" s="43"/>
      <c r="M186" s="233"/>
      <c r="N186" s="234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136</v>
      </c>
      <c r="AU186" s="16" t="s">
        <v>86</v>
      </c>
    </row>
    <row r="187" s="12" customFormat="1" ht="22.8" customHeight="1">
      <c r="A187" s="12"/>
      <c r="B187" s="201"/>
      <c r="C187" s="202"/>
      <c r="D187" s="203" t="s">
        <v>75</v>
      </c>
      <c r="E187" s="215" t="s">
        <v>267</v>
      </c>
      <c r="F187" s="215" t="s">
        <v>268</v>
      </c>
      <c r="G187" s="202"/>
      <c r="H187" s="202"/>
      <c r="I187" s="205"/>
      <c r="J187" s="216">
        <f>BK187</f>
        <v>0</v>
      </c>
      <c r="K187" s="202"/>
      <c r="L187" s="207"/>
      <c r="M187" s="208"/>
      <c r="N187" s="209"/>
      <c r="O187" s="209"/>
      <c r="P187" s="210">
        <f>SUM(P188:P189)</f>
        <v>0</v>
      </c>
      <c r="Q187" s="209"/>
      <c r="R187" s="210">
        <f>SUM(R188:R189)</f>
        <v>0</v>
      </c>
      <c r="S187" s="209"/>
      <c r="T187" s="211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2" t="s">
        <v>84</v>
      </c>
      <c r="AT187" s="213" t="s">
        <v>75</v>
      </c>
      <c r="AU187" s="213" t="s">
        <v>84</v>
      </c>
      <c r="AY187" s="212" t="s">
        <v>127</v>
      </c>
      <c r="BK187" s="214">
        <f>SUM(BK188:BK189)</f>
        <v>0</v>
      </c>
    </row>
    <row r="188" s="2" customFormat="1" ht="24.15" customHeight="1">
      <c r="A188" s="37"/>
      <c r="B188" s="38"/>
      <c r="C188" s="217" t="s">
        <v>269</v>
      </c>
      <c r="D188" s="217" t="s">
        <v>129</v>
      </c>
      <c r="E188" s="218" t="s">
        <v>270</v>
      </c>
      <c r="F188" s="219" t="s">
        <v>271</v>
      </c>
      <c r="G188" s="220" t="s">
        <v>208</v>
      </c>
      <c r="H188" s="221">
        <v>1.692</v>
      </c>
      <c r="I188" s="222"/>
      <c r="J188" s="223">
        <f>ROUND(I188*H188,2)</f>
        <v>0</v>
      </c>
      <c r="K188" s="219" t="s">
        <v>133</v>
      </c>
      <c r="L188" s="43"/>
      <c r="M188" s="224" t="s">
        <v>1</v>
      </c>
      <c r="N188" s="225" t="s">
        <v>41</v>
      </c>
      <c r="O188" s="90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134</v>
      </c>
      <c r="AT188" s="228" t="s">
        <v>129</v>
      </c>
      <c r="AU188" s="228" t="s">
        <v>86</v>
      </c>
      <c r="AY188" s="16" t="s">
        <v>127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84</v>
      </c>
      <c r="BK188" s="229">
        <f>ROUND(I188*H188,2)</f>
        <v>0</v>
      </c>
      <c r="BL188" s="16" t="s">
        <v>134</v>
      </c>
      <c r="BM188" s="228" t="s">
        <v>272</v>
      </c>
    </row>
    <row r="189" s="2" customFormat="1">
      <c r="A189" s="37"/>
      <c r="B189" s="38"/>
      <c r="C189" s="39"/>
      <c r="D189" s="230" t="s">
        <v>136</v>
      </c>
      <c r="E189" s="39"/>
      <c r="F189" s="231" t="s">
        <v>273</v>
      </c>
      <c r="G189" s="39"/>
      <c r="H189" s="39"/>
      <c r="I189" s="232"/>
      <c r="J189" s="39"/>
      <c r="K189" s="39"/>
      <c r="L189" s="43"/>
      <c r="M189" s="256"/>
      <c r="N189" s="257"/>
      <c r="O189" s="258"/>
      <c r="P189" s="258"/>
      <c r="Q189" s="258"/>
      <c r="R189" s="258"/>
      <c r="S189" s="258"/>
      <c r="T189" s="259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136</v>
      </c>
      <c r="AU189" s="16" t="s">
        <v>86</v>
      </c>
    </row>
    <row r="190" s="2" customFormat="1" ht="6.96" customHeight="1">
      <c r="A190" s="37"/>
      <c r="B190" s="65"/>
      <c r="C190" s="66"/>
      <c r="D190" s="66"/>
      <c r="E190" s="66"/>
      <c r="F190" s="66"/>
      <c r="G190" s="66"/>
      <c r="H190" s="66"/>
      <c r="I190" s="66"/>
      <c r="J190" s="66"/>
      <c r="K190" s="66"/>
      <c r="L190" s="43"/>
      <c r="M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</row>
  </sheetData>
  <sheetProtection sheet="1" autoFilter="0" formatColumns="0" formatRows="0" objects="1" scenarios="1" spinCount="100000" saltValue="4XgQ6ikfpt6pVX9UTRSNqlJ0OYMx6moftA/brriUwz2B4bHbVie2vDgeyLNj+TPwWH4ix0fIzMk4DlThJyIvbA==" hashValue="ptxl3UXRo89USJqtPKI+lirgOs1l5UC68uP8s5Vy2CihxAtrLjopTBfpmk7yYNDZ5Tt0YILp72KCQGt8i7mvUQ==" algorithmName="SHA-512" password="CC35"/>
  <autoFilter ref="C120:K18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Přivaděč vodovodu PEHD 90 lokalita Hrádek - rozdělení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274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29. 6. 2021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Město Varnsdorf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ROUND((SUM(BE121:BE299)),  2)</f>
        <v>0</v>
      </c>
      <c r="G33" s="37"/>
      <c r="H33" s="37"/>
      <c r="I33" s="154">
        <v>0.20999999999999999</v>
      </c>
      <c r="J33" s="153">
        <f>ROUND(((SUM(BE121:BE299))*I33),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ROUND((SUM(BF121:BF299)),  2)</f>
        <v>0</v>
      </c>
      <c r="G34" s="37"/>
      <c r="H34" s="37"/>
      <c r="I34" s="154">
        <v>0.14999999999999999</v>
      </c>
      <c r="J34" s="153">
        <f>ROUND(((SUM(BF121:BF299))*I34),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ROUND((SUM(BG121:BG299)),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ROUND((SUM(BH121:BH299)),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ROUND((SUM(BI121:BI299)),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Přivaděč vodovodu PEHD 90 lokalita Hrádek - rozdělení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02 - vodovod IO 02 výkop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Varnsdorf</v>
      </c>
      <c r="G89" s="39"/>
      <c r="H89" s="39"/>
      <c r="I89" s="31" t="s">
        <v>22</v>
      </c>
      <c r="J89" s="78" t="str">
        <f>IF(J12="","",J12)</f>
        <v>29. 6. 2021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Varnsdorf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J. Nešněra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103</v>
      </c>
      <c r="D94" s="175"/>
      <c r="E94" s="175"/>
      <c r="F94" s="175"/>
      <c r="G94" s="175"/>
      <c r="H94" s="175"/>
      <c r="I94" s="175"/>
      <c r="J94" s="176" t="s">
        <v>104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105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106</v>
      </c>
    </row>
    <row r="97" s="9" customFormat="1" ht="24.96" customHeight="1">
      <c r="A97" s="9"/>
      <c r="B97" s="178"/>
      <c r="C97" s="179"/>
      <c r="D97" s="180" t="s">
        <v>107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108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109</v>
      </c>
      <c r="E99" s="187"/>
      <c r="F99" s="187"/>
      <c r="G99" s="187"/>
      <c r="H99" s="187"/>
      <c r="I99" s="187"/>
      <c r="J99" s="188">
        <f>J192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110</v>
      </c>
      <c r="E100" s="187"/>
      <c r="F100" s="187"/>
      <c r="G100" s="187"/>
      <c r="H100" s="187"/>
      <c r="I100" s="187"/>
      <c r="J100" s="188">
        <f>J205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111</v>
      </c>
      <c r="E101" s="187"/>
      <c r="F101" s="187"/>
      <c r="G101" s="187"/>
      <c r="H101" s="187"/>
      <c r="I101" s="187"/>
      <c r="J101" s="188">
        <f>J297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112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Přivaděč vodovodu PEHD 90 lokalita Hrádek - rozdělení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100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02 - vodovod IO 02 výkop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>Varnsdorf</v>
      </c>
      <c r="G115" s="39"/>
      <c r="H115" s="39"/>
      <c r="I115" s="31" t="s">
        <v>22</v>
      </c>
      <c r="J115" s="78" t="str">
        <f>IF(J12="","",J12)</f>
        <v>29. 6. 2021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>Město Varnsdorf</v>
      </c>
      <c r="G117" s="39"/>
      <c r="H117" s="39"/>
      <c r="I117" s="31" t="s">
        <v>30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9"/>
      <c r="E118" s="39"/>
      <c r="F118" s="26" t="str">
        <f>IF(E18="","",E18)</f>
        <v>Vyplň údaj</v>
      </c>
      <c r="G118" s="39"/>
      <c r="H118" s="39"/>
      <c r="I118" s="31" t="s">
        <v>33</v>
      </c>
      <c r="J118" s="35" t="str">
        <f>E24</f>
        <v>J. Nešněra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113</v>
      </c>
      <c r="D120" s="193" t="s">
        <v>61</v>
      </c>
      <c r="E120" s="193" t="s">
        <v>57</v>
      </c>
      <c r="F120" s="193" t="s">
        <v>58</v>
      </c>
      <c r="G120" s="193" t="s">
        <v>114</v>
      </c>
      <c r="H120" s="193" t="s">
        <v>115</v>
      </c>
      <c r="I120" s="193" t="s">
        <v>116</v>
      </c>
      <c r="J120" s="193" t="s">
        <v>104</v>
      </c>
      <c r="K120" s="194" t="s">
        <v>117</v>
      </c>
      <c r="L120" s="195"/>
      <c r="M120" s="99" t="s">
        <v>1</v>
      </c>
      <c r="N120" s="100" t="s">
        <v>40</v>
      </c>
      <c r="O120" s="100" t="s">
        <v>118</v>
      </c>
      <c r="P120" s="100" t="s">
        <v>119</v>
      </c>
      <c r="Q120" s="100" t="s">
        <v>120</v>
      </c>
      <c r="R120" s="100" t="s">
        <v>121</v>
      </c>
      <c r="S120" s="100" t="s">
        <v>122</v>
      </c>
      <c r="T120" s="101" t="s">
        <v>123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124</v>
      </c>
      <c r="D121" s="39"/>
      <c r="E121" s="39"/>
      <c r="F121" s="39"/>
      <c r="G121" s="39"/>
      <c r="H121" s="39"/>
      <c r="I121" s="39"/>
      <c r="J121" s="196">
        <f>BK121</f>
        <v>0</v>
      </c>
      <c r="K121" s="39"/>
      <c r="L121" s="43"/>
      <c r="M121" s="102"/>
      <c r="N121" s="197"/>
      <c r="O121" s="103"/>
      <c r="P121" s="198">
        <f>P122</f>
        <v>0</v>
      </c>
      <c r="Q121" s="103"/>
      <c r="R121" s="198">
        <f>R122</f>
        <v>4.0371304519999995</v>
      </c>
      <c r="S121" s="103"/>
      <c r="T121" s="199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75</v>
      </c>
      <c r="AU121" s="16" t="s">
        <v>106</v>
      </c>
      <c r="BK121" s="200">
        <f>BK122</f>
        <v>0</v>
      </c>
    </row>
    <row r="122" s="12" customFormat="1" ht="25.92" customHeight="1">
      <c r="A122" s="12"/>
      <c r="B122" s="201"/>
      <c r="C122" s="202"/>
      <c r="D122" s="203" t="s">
        <v>75</v>
      </c>
      <c r="E122" s="204" t="s">
        <v>125</v>
      </c>
      <c r="F122" s="204" t="s">
        <v>126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P123+P192+P205+P297</f>
        <v>0</v>
      </c>
      <c r="Q122" s="209"/>
      <c r="R122" s="210">
        <f>R123+R192+R205+R297</f>
        <v>4.0371304519999995</v>
      </c>
      <c r="S122" s="209"/>
      <c r="T122" s="211">
        <f>T123+T192+T205+T297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84</v>
      </c>
      <c r="AT122" s="213" t="s">
        <v>75</v>
      </c>
      <c r="AU122" s="213" t="s">
        <v>76</v>
      </c>
      <c r="AY122" s="212" t="s">
        <v>127</v>
      </c>
      <c r="BK122" s="214">
        <f>BK123+BK192+BK205+BK297</f>
        <v>0</v>
      </c>
    </row>
    <row r="123" s="12" customFormat="1" ht="22.8" customHeight="1">
      <c r="A123" s="12"/>
      <c r="B123" s="201"/>
      <c r="C123" s="202"/>
      <c r="D123" s="203" t="s">
        <v>75</v>
      </c>
      <c r="E123" s="215" t="s">
        <v>84</v>
      </c>
      <c r="F123" s="215" t="s">
        <v>128</v>
      </c>
      <c r="G123" s="202"/>
      <c r="H123" s="202"/>
      <c r="I123" s="205"/>
      <c r="J123" s="216">
        <f>BK123</f>
        <v>0</v>
      </c>
      <c r="K123" s="202"/>
      <c r="L123" s="207"/>
      <c r="M123" s="208"/>
      <c r="N123" s="209"/>
      <c r="O123" s="209"/>
      <c r="P123" s="210">
        <f>SUM(P124:P191)</f>
        <v>0</v>
      </c>
      <c r="Q123" s="209"/>
      <c r="R123" s="210">
        <f>SUM(R124:R191)</f>
        <v>1.5197665920000001</v>
      </c>
      <c r="S123" s="209"/>
      <c r="T123" s="211">
        <f>SUM(T124:T191)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84</v>
      </c>
      <c r="AT123" s="213" t="s">
        <v>75</v>
      </c>
      <c r="AU123" s="213" t="s">
        <v>84</v>
      </c>
      <c r="AY123" s="212" t="s">
        <v>127</v>
      </c>
      <c r="BK123" s="214">
        <f>SUM(BK124:BK191)</f>
        <v>0</v>
      </c>
    </row>
    <row r="124" s="2" customFormat="1" ht="24.15" customHeight="1">
      <c r="A124" s="37"/>
      <c r="B124" s="38"/>
      <c r="C124" s="217" t="s">
        <v>84</v>
      </c>
      <c r="D124" s="217" t="s">
        <v>129</v>
      </c>
      <c r="E124" s="218" t="s">
        <v>130</v>
      </c>
      <c r="F124" s="219" t="s">
        <v>131</v>
      </c>
      <c r="G124" s="220" t="s">
        <v>132</v>
      </c>
      <c r="H124" s="221">
        <v>10</v>
      </c>
      <c r="I124" s="222"/>
      <c r="J124" s="223">
        <f>ROUND(I124*H124,2)</f>
        <v>0</v>
      </c>
      <c r="K124" s="219" t="s">
        <v>133</v>
      </c>
      <c r="L124" s="43"/>
      <c r="M124" s="224" t="s">
        <v>1</v>
      </c>
      <c r="N124" s="225" t="s">
        <v>41</v>
      </c>
      <c r="O124" s="90"/>
      <c r="P124" s="226">
        <f>O124*H124</f>
        <v>0</v>
      </c>
      <c r="Q124" s="226">
        <v>3.2634E-05</v>
      </c>
      <c r="R124" s="226">
        <f>Q124*H124</f>
        <v>0.00032634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134</v>
      </c>
      <c r="AT124" s="228" t="s">
        <v>129</v>
      </c>
      <c r="AU124" s="228" t="s">
        <v>86</v>
      </c>
      <c r="AY124" s="16" t="s">
        <v>127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84</v>
      </c>
      <c r="BK124" s="229">
        <f>ROUND(I124*H124,2)</f>
        <v>0</v>
      </c>
      <c r="BL124" s="16" t="s">
        <v>134</v>
      </c>
      <c r="BM124" s="228" t="s">
        <v>275</v>
      </c>
    </row>
    <row r="125" s="2" customFormat="1">
      <c r="A125" s="37"/>
      <c r="B125" s="38"/>
      <c r="C125" s="39"/>
      <c r="D125" s="230" t="s">
        <v>136</v>
      </c>
      <c r="E125" s="39"/>
      <c r="F125" s="231" t="s">
        <v>137</v>
      </c>
      <c r="G125" s="39"/>
      <c r="H125" s="39"/>
      <c r="I125" s="232"/>
      <c r="J125" s="39"/>
      <c r="K125" s="39"/>
      <c r="L125" s="43"/>
      <c r="M125" s="233"/>
      <c r="N125" s="234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136</v>
      </c>
      <c r="AU125" s="16" t="s">
        <v>86</v>
      </c>
    </row>
    <row r="126" s="2" customFormat="1" ht="24.15" customHeight="1">
      <c r="A126" s="37"/>
      <c r="B126" s="38"/>
      <c r="C126" s="217" t="s">
        <v>86</v>
      </c>
      <c r="D126" s="217" t="s">
        <v>129</v>
      </c>
      <c r="E126" s="218" t="s">
        <v>138</v>
      </c>
      <c r="F126" s="219" t="s">
        <v>139</v>
      </c>
      <c r="G126" s="220" t="s">
        <v>140</v>
      </c>
      <c r="H126" s="221">
        <v>15</v>
      </c>
      <c r="I126" s="222"/>
      <c r="J126" s="223">
        <f>ROUND(I126*H126,2)</f>
        <v>0</v>
      </c>
      <c r="K126" s="219" t="s">
        <v>133</v>
      </c>
      <c r="L126" s="43"/>
      <c r="M126" s="224" t="s">
        <v>1</v>
      </c>
      <c r="N126" s="225" t="s">
        <v>41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134</v>
      </c>
      <c r="AT126" s="228" t="s">
        <v>129</v>
      </c>
      <c r="AU126" s="228" t="s">
        <v>86</v>
      </c>
      <c r="AY126" s="16" t="s">
        <v>127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84</v>
      </c>
      <c r="BK126" s="229">
        <f>ROUND(I126*H126,2)</f>
        <v>0</v>
      </c>
      <c r="BL126" s="16" t="s">
        <v>134</v>
      </c>
      <c r="BM126" s="228" t="s">
        <v>276</v>
      </c>
    </row>
    <row r="127" s="2" customFormat="1">
      <c r="A127" s="37"/>
      <c r="B127" s="38"/>
      <c r="C127" s="39"/>
      <c r="D127" s="230" t="s">
        <v>136</v>
      </c>
      <c r="E127" s="39"/>
      <c r="F127" s="231" t="s">
        <v>142</v>
      </c>
      <c r="G127" s="39"/>
      <c r="H127" s="39"/>
      <c r="I127" s="232"/>
      <c r="J127" s="39"/>
      <c r="K127" s="39"/>
      <c r="L127" s="43"/>
      <c r="M127" s="233"/>
      <c r="N127" s="23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136</v>
      </c>
      <c r="AU127" s="16" t="s">
        <v>86</v>
      </c>
    </row>
    <row r="128" s="2" customFormat="1" ht="16.5" customHeight="1">
      <c r="A128" s="37"/>
      <c r="B128" s="38"/>
      <c r="C128" s="217" t="s">
        <v>143</v>
      </c>
      <c r="D128" s="217" t="s">
        <v>129</v>
      </c>
      <c r="E128" s="218" t="s">
        <v>277</v>
      </c>
      <c r="F128" s="219" t="s">
        <v>278</v>
      </c>
      <c r="G128" s="220" t="s">
        <v>146</v>
      </c>
      <c r="H128" s="221">
        <v>3</v>
      </c>
      <c r="I128" s="222"/>
      <c r="J128" s="223">
        <f>ROUND(I128*H128,2)</f>
        <v>0</v>
      </c>
      <c r="K128" s="219" t="s">
        <v>133</v>
      </c>
      <c r="L128" s="43"/>
      <c r="M128" s="224" t="s">
        <v>1</v>
      </c>
      <c r="N128" s="225" t="s">
        <v>41</v>
      </c>
      <c r="O128" s="90"/>
      <c r="P128" s="226">
        <f>O128*H128</f>
        <v>0</v>
      </c>
      <c r="Q128" s="226">
        <v>0.036900000000000002</v>
      </c>
      <c r="R128" s="226">
        <f>Q128*H128</f>
        <v>0.11070000000000001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134</v>
      </c>
      <c r="AT128" s="228" t="s">
        <v>129</v>
      </c>
      <c r="AU128" s="228" t="s">
        <v>86</v>
      </c>
      <c r="AY128" s="16" t="s">
        <v>127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84</v>
      </c>
      <c r="BK128" s="229">
        <f>ROUND(I128*H128,2)</f>
        <v>0</v>
      </c>
      <c r="BL128" s="16" t="s">
        <v>134</v>
      </c>
      <c r="BM128" s="228" t="s">
        <v>279</v>
      </c>
    </row>
    <row r="129" s="2" customFormat="1">
      <c r="A129" s="37"/>
      <c r="B129" s="38"/>
      <c r="C129" s="39"/>
      <c r="D129" s="230" t="s">
        <v>136</v>
      </c>
      <c r="E129" s="39"/>
      <c r="F129" s="231" t="s">
        <v>280</v>
      </c>
      <c r="G129" s="39"/>
      <c r="H129" s="39"/>
      <c r="I129" s="232"/>
      <c r="J129" s="39"/>
      <c r="K129" s="39"/>
      <c r="L129" s="43"/>
      <c r="M129" s="233"/>
      <c r="N129" s="23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136</v>
      </c>
      <c r="AU129" s="16" t="s">
        <v>86</v>
      </c>
    </row>
    <row r="130" s="2" customFormat="1" ht="24.15" customHeight="1">
      <c r="A130" s="37"/>
      <c r="B130" s="38"/>
      <c r="C130" s="217" t="s">
        <v>134</v>
      </c>
      <c r="D130" s="217" t="s">
        <v>129</v>
      </c>
      <c r="E130" s="218" t="s">
        <v>281</v>
      </c>
      <c r="F130" s="219" t="s">
        <v>282</v>
      </c>
      <c r="G130" s="220" t="s">
        <v>146</v>
      </c>
      <c r="H130" s="221">
        <v>3</v>
      </c>
      <c r="I130" s="222"/>
      <c r="J130" s="223">
        <f>ROUND(I130*H130,2)</f>
        <v>0</v>
      </c>
      <c r="K130" s="219" t="s">
        <v>133</v>
      </c>
      <c r="L130" s="43"/>
      <c r="M130" s="224" t="s">
        <v>1</v>
      </c>
      <c r="N130" s="225" t="s">
        <v>41</v>
      </c>
      <c r="O130" s="90"/>
      <c r="P130" s="226">
        <f>O130*H130</f>
        <v>0</v>
      </c>
      <c r="Q130" s="226">
        <v>0.01269</v>
      </c>
      <c r="R130" s="226">
        <f>Q130*H130</f>
        <v>0.03807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134</v>
      </c>
      <c r="AT130" s="228" t="s">
        <v>129</v>
      </c>
      <c r="AU130" s="228" t="s">
        <v>86</v>
      </c>
      <c r="AY130" s="16" t="s">
        <v>127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84</v>
      </c>
      <c r="BK130" s="229">
        <f>ROUND(I130*H130,2)</f>
        <v>0</v>
      </c>
      <c r="BL130" s="16" t="s">
        <v>134</v>
      </c>
      <c r="BM130" s="228" t="s">
        <v>283</v>
      </c>
    </row>
    <row r="131" s="2" customFormat="1">
      <c r="A131" s="37"/>
      <c r="B131" s="38"/>
      <c r="C131" s="39"/>
      <c r="D131" s="230" t="s">
        <v>136</v>
      </c>
      <c r="E131" s="39"/>
      <c r="F131" s="231" t="s">
        <v>284</v>
      </c>
      <c r="G131" s="39"/>
      <c r="H131" s="39"/>
      <c r="I131" s="232"/>
      <c r="J131" s="39"/>
      <c r="K131" s="39"/>
      <c r="L131" s="43"/>
      <c r="M131" s="233"/>
      <c r="N131" s="23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136</v>
      </c>
      <c r="AU131" s="16" t="s">
        <v>86</v>
      </c>
    </row>
    <row r="132" s="2" customFormat="1" ht="24.15" customHeight="1">
      <c r="A132" s="37"/>
      <c r="B132" s="38"/>
      <c r="C132" s="217" t="s">
        <v>153</v>
      </c>
      <c r="D132" s="217" t="s">
        <v>129</v>
      </c>
      <c r="E132" s="218" t="s">
        <v>285</v>
      </c>
      <c r="F132" s="219" t="s">
        <v>286</v>
      </c>
      <c r="G132" s="220" t="s">
        <v>146</v>
      </c>
      <c r="H132" s="221">
        <v>2</v>
      </c>
      <c r="I132" s="222"/>
      <c r="J132" s="223">
        <f>ROUND(I132*H132,2)</f>
        <v>0</v>
      </c>
      <c r="K132" s="219" t="s">
        <v>133</v>
      </c>
      <c r="L132" s="43"/>
      <c r="M132" s="224" t="s">
        <v>1</v>
      </c>
      <c r="N132" s="225" t="s">
        <v>41</v>
      </c>
      <c r="O132" s="90"/>
      <c r="P132" s="226">
        <f>O132*H132</f>
        <v>0</v>
      </c>
      <c r="Q132" s="226">
        <v>0.036904300000000001</v>
      </c>
      <c r="R132" s="226">
        <f>Q132*H132</f>
        <v>0.073808600000000002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134</v>
      </c>
      <c r="AT132" s="228" t="s">
        <v>129</v>
      </c>
      <c r="AU132" s="228" t="s">
        <v>86</v>
      </c>
      <c r="AY132" s="16" t="s">
        <v>127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84</v>
      </c>
      <c r="BK132" s="229">
        <f>ROUND(I132*H132,2)</f>
        <v>0</v>
      </c>
      <c r="BL132" s="16" t="s">
        <v>134</v>
      </c>
      <c r="BM132" s="228" t="s">
        <v>287</v>
      </c>
    </row>
    <row r="133" s="2" customFormat="1">
      <c r="A133" s="37"/>
      <c r="B133" s="38"/>
      <c r="C133" s="39"/>
      <c r="D133" s="230" t="s">
        <v>136</v>
      </c>
      <c r="E133" s="39"/>
      <c r="F133" s="231" t="s">
        <v>288</v>
      </c>
      <c r="G133" s="39"/>
      <c r="H133" s="39"/>
      <c r="I133" s="232"/>
      <c r="J133" s="39"/>
      <c r="K133" s="39"/>
      <c r="L133" s="43"/>
      <c r="M133" s="233"/>
      <c r="N133" s="23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136</v>
      </c>
      <c r="AU133" s="16" t="s">
        <v>86</v>
      </c>
    </row>
    <row r="134" s="2" customFormat="1" ht="16.5" customHeight="1">
      <c r="A134" s="37"/>
      <c r="B134" s="38"/>
      <c r="C134" s="217" t="s">
        <v>162</v>
      </c>
      <c r="D134" s="217" t="s">
        <v>129</v>
      </c>
      <c r="E134" s="218" t="s">
        <v>144</v>
      </c>
      <c r="F134" s="219" t="s">
        <v>145</v>
      </c>
      <c r="G134" s="220" t="s">
        <v>146</v>
      </c>
      <c r="H134" s="221">
        <v>612</v>
      </c>
      <c r="I134" s="222"/>
      <c r="J134" s="223">
        <f>ROUND(I134*H134,2)</f>
        <v>0</v>
      </c>
      <c r="K134" s="219" t="s">
        <v>133</v>
      </c>
      <c r="L134" s="43"/>
      <c r="M134" s="224" t="s">
        <v>1</v>
      </c>
      <c r="N134" s="225" t="s">
        <v>41</v>
      </c>
      <c r="O134" s="90"/>
      <c r="P134" s="226">
        <f>O134*H134</f>
        <v>0</v>
      </c>
      <c r="Q134" s="226">
        <v>0.00055000000000000003</v>
      </c>
      <c r="R134" s="226">
        <f>Q134*H134</f>
        <v>0.33660000000000001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134</v>
      </c>
      <c r="AT134" s="228" t="s">
        <v>129</v>
      </c>
      <c r="AU134" s="228" t="s">
        <v>86</v>
      </c>
      <c r="AY134" s="16" t="s">
        <v>127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84</v>
      </c>
      <c r="BK134" s="229">
        <f>ROUND(I134*H134,2)</f>
        <v>0</v>
      </c>
      <c r="BL134" s="16" t="s">
        <v>134</v>
      </c>
      <c r="BM134" s="228" t="s">
        <v>289</v>
      </c>
    </row>
    <row r="135" s="2" customFormat="1">
      <c r="A135" s="37"/>
      <c r="B135" s="38"/>
      <c r="C135" s="39"/>
      <c r="D135" s="230" t="s">
        <v>136</v>
      </c>
      <c r="E135" s="39"/>
      <c r="F135" s="231" t="s">
        <v>148</v>
      </c>
      <c r="G135" s="39"/>
      <c r="H135" s="39"/>
      <c r="I135" s="232"/>
      <c r="J135" s="39"/>
      <c r="K135" s="39"/>
      <c r="L135" s="43"/>
      <c r="M135" s="233"/>
      <c r="N135" s="23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136</v>
      </c>
      <c r="AU135" s="16" t="s">
        <v>86</v>
      </c>
    </row>
    <row r="136" s="13" customFormat="1">
      <c r="A136" s="13"/>
      <c r="B136" s="235"/>
      <c r="C136" s="236"/>
      <c r="D136" s="230" t="s">
        <v>159</v>
      </c>
      <c r="E136" s="237" t="s">
        <v>1</v>
      </c>
      <c r="F136" s="238" t="s">
        <v>290</v>
      </c>
      <c r="G136" s="236"/>
      <c r="H136" s="239">
        <v>48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159</v>
      </c>
      <c r="AU136" s="245" t="s">
        <v>86</v>
      </c>
      <c r="AV136" s="13" t="s">
        <v>86</v>
      </c>
      <c r="AW136" s="13" t="s">
        <v>32</v>
      </c>
      <c r="AX136" s="13" t="s">
        <v>76</v>
      </c>
      <c r="AY136" s="245" t="s">
        <v>127</v>
      </c>
    </row>
    <row r="137" s="13" customFormat="1">
      <c r="A137" s="13"/>
      <c r="B137" s="235"/>
      <c r="C137" s="236"/>
      <c r="D137" s="230" t="s">
        <v>159</v>
      </c>
      <c r="E137" s="237" t="s">
        <v>1</v>
      </c>
      <c r="F137" s="238" t="s">
        <v>291</v>
      </c>
      <c r="G137" s="236"/>
      <c r="H137" s="239">
        <v>64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159</v>
      </c>
      <c r="AU137" s="245" t="s">
        <v>86</v>
      </c>
      <c r="AV137" s="13" t="s">
        <v>86</v>
      </c>
      <c r="AW137" s="13" t="s">
        <v>32</v>
      </c>
      <c r="AX137" s="13" t="s">
        <v>76</v>
      </c>
      <c r="AY137" s="245" t="s">
        <v>127</v>
      </c>
    </row>
    <row r="138" s="13" customFormat="1">
      <c r="A138" s="13"/>
      <c r="B138" s="235"/>
      <c r="C138" s="236"/>
      <c r="D138" s="230" t="s">
        <v>159</v>
      </c>
      <c r="E138" s="237" t="s">
        <v>1</v>
      </c>
      <c r="F138" s="238" t="s">
        <v>292</v>
      </c>
      <c r="G138" s="236"/>
      <c r="H138" s="239">
        <v>500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159</v>
      </c>
      <c r="AU138" s="245" t="s">
        <v>86</v>
      </c>
      <c r="AV138" s="13" t="s">
        <v>86</v>
      </c>
      <c r="AW138" s="13" t="s">
        <v>32</v>
      </c>
      <c r="AX138" s="13" t="s">
        <v>76</v>
      </c>
      <c r="AY138" s="245" t="s">
        <v>127</v>
      </c>
    </row>
    <row r="139" s="14" customFormat="1">
      <c r="A139" s="14"/>
      <c r="B139" s="260"/>
      <c r="C139" s="261"/>
      <c r="D139" s="230" t="s">
        <v>159</v>
      </c>
      <c r="E139" s="262" t="s">
        <v>1</v>
      </c>
      <c r="F139" s="263" t="s">
        <v>293</v>
      </c>
      <c r="G139" s="261"/>
      <c r="H139" s="264">
        <v>612</v>
      </c>
      <c r="I139" s="265"/>
      <c r="J139" s="261"/>
      <c r="K139" s="261"/>
      <c r="L139" s="266"/>
      <c r="M139" s="267"/>
      <c r="N139" s="268"/>
      <c r="O139" s="268"/>
      <c r="P139" s="268"/>
      <c r="Q139" s="268"/>
      <c r="R139" s="268"/>
      <c r="S139" s="268"/>
      <c r="T139" s="26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0" t="s">
        <v>159</v>
      </c>
      <c r="AU139" s="270" t="s">
        <v>86</v>
      </c>
      <c r="AV139" s="14" t="s">
        <v>134</v>
      </c>
      <c r="AW139" s="14" t="s">
        <v>32</v>
      </c>
      <c r="AX139" s="14" t="s">
        <v>84</v>
      </c>
      <c r="AY139" s="270" t="s">
        <v>127</v>
      </c>
    </row>
    <row r="140" s="2" customFormat="1" ht="21.75" customHeight="1">
      <c r="A140" s="37"/>
      <c r="B140" s="38"/>
      <c r="C140" s="217" t="s">
        <v>167</v>
      </c>
      <c r="D140" s="217" t="s">
        <v>129</v>
      </c>
      <c r="E140" s="218" t="s">
        <v>149</v>
      </c>
      <c r="F140" s="219" t="s">
        <v>150</v>
      </c>
      <c r="G140" s="220" t="s">
        <v>146</v>
      </c>
      <c r="H140" s="221">
        <v>612</v>
      </c>
      <c r="I140" s="222"/>
      <c r="J140" s="223">
        <f>ROUND(I140*H140,2)</f>
        <v>0</v>
      </c>
      <c r="K140" s="219" t="s">
        <v>133</v>
      </c>
      <c r="L140" s="43"/>
      <c r="M140" s="224" t="s">
        <v>1</v>
      </c>
      <c r="N140" s="225" t="s">
        <v>41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134</v>
      </c>
      <c r="AT140" s="228" t="s">
        <v>129</v>
      </c>
      <c r="AU140" s="228" t="s">
        <v>86</v>
      </c>
      <c r="AY140" s="16" t="s">
        <v>127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84</v>
      </c>
      <c r="BK140" s="229">
        <f>ROUND(I140*H140,2)</f>
        <v>0</v>
      </c>
      <c r="BL140" s="16" t="s">
        <v>134</v>
      </c>
      <c r="BM140" s="228" t="s">
        <v>294</v>
      </c>
    </row>
    <row r="141" s="2" customFormat="1">
      <c r="A141" s="37"/>
      <c r="B141" s="38"/>
      <c r="C141" s="39"/>
      <c r="D141" s="230" t="s">
        <v>136</v>
      </c>
      <c r="E141" s="39"/>
      <c r="F141" s="231" t="s">
        <v>152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136</v>
      </c>
      <c r="AU141" s="16" t="s">
        <v>86</v>
      </c>
    </row>
    <row r="142" s="2" customFormat="1" ht="24.15" customHeight="1">
      <c r="A142" s="37"/>
      <c r="B142" s="38"/>
      <c r="C142" s="217" t="s">
        <v>173</v>
      </c>
      <c r="D142" s="217" t="s">
        <v>129</v>
      </c>
      <c r="E142" s="218" t="s">
        <v>295</v>
      </c>
      <c r="F142" s="219" t="s">
        <v>296</v>
      </c>
      <c r="G142" s="220" t="s">
        <v>156</v>
      </c>
      <c r="H142" s="221">
        <v>13.449</v>
      </c>
      <c r="I142" s="222"/>
      <c r="J142" s="223">
        <f>ROUND(I142*H142,2)</f>
        <v>0</v>
      </c>
      <c r="K142" s="219" t="s">
        <v>133</v>
      </c>
      <c r="L142" s="43"/>
      <c r="M142" s="224" t="s">
        <v>1</v>
      </c>
      <c r="N142" s="225" t="s">
        <v>41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134</v>
      </c>
      <c r="AT142" s="228" t="s">
        <v>129</v>
      </c>
      <c r="AU142" s="228" t="s">
        <v>86</v>
      </c>
      <c r="AY142" s="16" t="s">
        <v>127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84</v>
      </c>
      <c r="BK142" s="229">
        <f>ROUND(I142*H142,2)</f>
        <v>0</v>
      </c>
      <c r="BL142" s="16" t="s">
        <v>134</v>
      </c>
      <c r="BM142" s="228" t="s">
        <v>297</v>
      </c>
    </row>
    <row r="143" s="2" customFormat="1">
      <c r="A143" s="37"/>
      <c r="B143" s="38"/>
      <c r="C143" s="39"/>
      <c r="D143" s="230" t="s">
        <v>136</v>
      </c>
      <c r="E143" s="39"/>
      <c r="F143" s="231" t="s">
        <v>298</v>
      </c>
      <c r="G143" s="39"/>
      <c r="H143" s="39"/>
      <c r="I143" s="232"/>
      <c r="J143" s="39"/>
      <c r="K143" s="39"/>
      <c r="L143" s="43"/>
      <c r="M143" s="233"/>
      <c r="N143" s="23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136</v>
      </c>
      <c r="AU143" s="16" t="s">
        <v>86</v>
      </c>
    </row>
    <row r="144" s="13" customFormat="1">
      <c r="A144" s="13"/>
      <c r="B144" s="235"/>
      <c r="C144" s="236"/>
      <c r="D144" s="230" t="s">
        <v>159</v>
      </c>
      <c r="E144" s="237" t="s">
        <v>1</v>
      </c>
      <c r="F144" s="238" t="s">
        <v>299</v>
      </c>
      <c r="G144" s="236"/>
      <c r="H144" s="239">
        <v>13.449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159</v>
      </c>
      <c r="AU144" s="245" t="s">
        <v>86</v>
      </c>
      <c r="AV144" s="13" t="s">
        <v>86</v>
      </c>
      <c r="AW144" s="13" t="s">
        <v>32</v>
      </c>
      <c r="AX144" s="13" t="s">
        <v>84</v>
      </c>
      <c r="AY144" s="245" t="s">
        <v>127</v>
      </c>
    </row>
    <row r="145" s="2" customFormat="1" ht="33" customHeight="1">
      <c r="A145" s="37"/>
      <c r="B145" s="38"/>
      <c r="C145" s="217" t="s">
        <v>178</v>
      </c>
      <c r="D145" s="217" t="s">
        <v>129</v>
      </c>
      <c r="E145" s="218" t="s">
        <v>300</v>
      </c>
      <c r="F145" s="219" t="s">
        <v>301</v>
      </c>
      <c r="G145" s="220" t="s">
        <v>156</v>
      </c>
      <c r="H145" s="221">
        <v>224.15799999999999</v>
      </c>
      <c r="I145" s="222"/>
      <c r="J145" s="223">
        <f>ROUND(I145*H145,2)</f>
        <v>0</v>
      </c>
      <c r="K145" s="219" t="s">
        <v>133</v>
      </c>
      <c r="L145" s="43"/>
      <c r="M145" s="224" t="s">
        <v>1</v>
      </c>
      <c r="N145" s="225" t="s">
        <v>41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134</v>
      </c>
      <c r="AT145" s="228" t="s">
        <v>129</v>
      </c>
      <c r="AU145" s="228" t="s">
        <v>86</v>
      </c>
      <c r="AY145" s="16" t="s">
        <v>127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84</v>
      </c>
      <c r="BK145" s="229">
        <f>ROUND(I145*H145,2)</f>
        <v>0</v>
      </c>
      <c r="BL145" s="16" t="s">
        <v>134</v>
      </c>
      <c r="BM145" s="228" t="s">
        <v>302</v>
      </c>
    </row>
    <row r="146" s="2" customFormat="1">
      <c r="A146" s="37"/>
      <c r="B146" s="38"/>
      <c r="C146" s="39"/>
      <c r="D146" s="230" t="s">
        <v>136</v>
      </c>
      <c r="E146" s="39"/>
      <c r="F146" s="231" t="s">
        <v>303</v>
      </c>
      <c r="G146" s="39"/>
      <c r="H146" s="39"/>
      <c r="I146" s="232"/>
      <c r="J146" s="39"/>
      <c r="K146" s="39"/>
      <c r="L146" s="43"/>
      <c r="M146" s="233"/>
      <c r="N146" s="23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136</v>
      </c>
      <c r="AU146" s="16" t="s">
        <v>86</v>
      </c>
    </row>
    <row r="147" s="13" customFormat="1">
      <c r="A147" s="13"/>
      <c r="B147" s="235"/>
      <c r="C147" s="236"/>
      <c r="D147" s="230" t="s">
        <v>159</v>
      </c>
      <c r="E147" s="237" t="s">
        <v>1</v>
      </c>
      <c r="F147" s="238" t="s">
        <v>304</v>
      </c>
      <c r="G147" s="236"/>
      <c r="H147" s="239">
        <v>33.719999999999999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159</v>
      </c>
      <c r="AU147" s="245" t="s">
        <v>86</v>
      </c>
      <c r="AV147" s="13" t="s">
        <v>86</v>
      </c>
      <c r="AW147" s="13" t="s">
        <v>32</v>
      </c>
      <c r="AX147" s="13" t="s">
        <v>76</v>
      </c>
      <c r="AY147" s="245" t="s">
        <v>127</v>
      </c>
    </row>
    <row r="148" s="13" customFormat="1">
      <c r="A148" s="13"/>
      <c r="B148" s="235"/>
      <c r="C148" s="236"/>
      <c r="D148" s="230" t="s">
        <v>159</v>
      </c>
      <c r="E148" s="237" t="s">
        <v>1</v>
      </c>
      <c r="F148" s="238" t="s">
        <v>305</v>
      </c>
      <c r="G148" s="236"/>
      <c r="H148" s="239">
        <v>40.960000000000001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159</v>
      </c>
      <c r="AU148" s="245" t="s">
        <v>86</v>
      </c>
      <c r="AV148" s="13" t="s">
        <v>86</v>
      </c>
      <c r="AW148" s="13" t="s">
        <v>32</v>
      </c>
      <c r="AX148" s="13" t="s">
        <v>76</v>
      </c>
      <c r="AY148" s="245" t="s">
        <v>127</v>
      </c>
    </row>
    <row r="149" s="13" customFormat="1">
      <c r="A149" s="13"/>
      <c r="B149" s="235"/>
      <c r="C149" s="236"/>
      <c r="D149" s="230" t="s">
        <v>159</v>
      </c>
      <c r="E149" s="237" t="s">
        <v>1</v>
      </c>
      <c r="F149" s="238" t="s">
        <v>306</v>
      </c>
      <c r="G149" s="236"/>
      <c r="H149" s="239">
        <v>373.63600000000002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159</v>
      </c>
      <c r="AU149" s="245" t="s">
        <v>86</v>
      </c>
      <c r="AV149" s="13" t="s">
        <v>86</v>
      </c>
      <c r="AW149" s="13" t="s">
        <v>32</v>
      </c>
      <c r="AX149" s="13" t="s">
        <v>76</v>
      </c>
      <c r="AY149" s="245" t="s">
        <v>127</v>
      </c>
    </row>
    <row r="150" s="14" customFormat="1">
      <c r="A150" s="14"/>
      <c r="B150" s="260"/>
      <c r="C150" s="261"/>
      <c r="D150" s="230" t="s">
        <v>159</v>
      </c>
      <c r="E150" s="262" t="s">
        <v>1</v>
      </c>
      <c r="F150" s="263" t="s">
        <v>293</v>
      </c>
      <c r="G150" s="261"/>
      <c r="H150" s="264">
        <v>448.31600000000003</v>
      </c>
      <c r="I150" s="265"/>
      <c r="J150" s="261"/>
      <c r="K150" s="261"/>
      <c r="L150" s="266"/>
      <c r="M150" s="267"/>
      <c r="N150" s="268"/>
      <c r="O150" s="268"/>
      <c r="P150" s="268"/>
      <c r="Q150" s="268"/>
      <c r="R150" s="268"/>
      <c r="S150" s="268"/>
      <c r="T150" s="26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0" t="s">
        <v>159</v>
      </c>
      <c r="AU150" s="270" t="s">
        <v>86</v>
      </c>
      <c r="AV150" s="14" t="s">
        <v>134</v>
      </c>
      <c r="AW150" s="14" t="s">
        <v>32</v>
      </c>
      <c r="AX150" s="14" t="s">
        <v>84</v>
      </c>
      <c r="AY150" s="270" t="s">
        <v>127</v>
      </c>
    </row>
    <row r="151" s="13" customFormat="1">
      <c r="A151" s="13"/>
      <c r="B151" s="235"/>
      <c r="C151" s="236"/>
      <c r="D151" s="230" t="s">
        <v>159</v>
      </c>
      <c r="E151" s="236"/>
      <c r="F151" s="238" t="s">
        <v>307</v>
      </c>
      <c r="G151" s="236"/>
      <c r="H151" s="239">
        <v>224.15799999999999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159</v>
      </c>
      <c r="AU151" s="245" t="s">
        <v>86</v>
      </c>
      <c r="AV151" s="13" t="s">
        <v>86</v>
      </c>
      <c r="AW151" s="13" t="s">
        <v>4</v>
      </c>
      <c r="AX151" s="13" t="s">
        <v>84</v>
      </c>
      <c r="AY151" s="245" t="s">
        <v>127</v>
      </c>
    </row>
    <row r="152" s="2" customFormat="1" ht="33" customHeight="1">
      <c r="A152" s="37"/>
      <c r="B152" s="38"/>
      <c r="C152" s="217" t="s">
        <v>184</v>
      </c>
      <c r="D152" s="217" t="s">
        <v>129</v>
      </c>
      <c r="E152" s="218" t="s">
        <v>308</v>
      </c>
      <c r="F152" s="219" t="s">
        <v>309</v>
      </c>
      <c r="G152" s="220" t="s">
        <v>156</v>
      </c>
      <c r="H152" s="221">
        <v>224.15799999999999</v>
      </c>
      <c r="I152" s="222"/>
      <c r="J152" s="223">
        <f>ROUND(I152*H152,2)</f>
        <v>0</v>
      </c>
      <c r="K152" s="219" t="s">
        <v>133</v>
      </c>
      <c r="L152" s="43"/>
      <c r="M152" s="224" t="s">
        <v>1</v>
      </c>
      <c r="N152" s="225" t="s">
        <v>41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134</v>
      </c>
      <c r="AT152" s="228" t="s">
        <v>129</v>
      </c>
      <c r="AU152" s="228" t="s">
        <v>86</v>
      </c>
      <c r="AY152" s="16" t="s">
        <v>127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84</v>
      </c>
      <c r="BK152" s="229">
        <f>ROUND(I152*H152,2)</f>
        <v>0</v>
      </c>
      <c r="BL152" s="16" t="s">
        <v>134</v>
      </c>
      <c r="BM152" s="228" t="s">
        <v>310</v>
      </c>
    </row>
    <row r="153" s="2" customFormat="1">
      <c r="A153" s="37"/>
      <c r="B153" s="38"/>
      <c r="C153" s="39"/>
      <c r="D153" s="230" t="s">
        <v>136</v>
      </c>
      <c r="E153" s="39"/>
      <c r="F153" s="231" t="s">
        <v>311</v>
      </c>
      <c r="G153" s="39"/>
      <c r="H153" s="39"/>
      <c r="I153" s="232"/>
      <c r="J153" s="39"/>
      <c r="K153" s="39"/>
      <c r="L153" s="43"/>
      <c r="M153" s="233"/>
      <c r="N153" s="23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136</v>
      </c>
      <c r="AU153" s="16" t="s">
        <v>86</v>
      </c>
    </row>
    <row r="154" s="13" customFormat="1">
      <c r="A154" s="13"/>
      <c r="B154" s="235"/>
      <c r="C154" s="236"/>
      <c r="D154" s="230" t="s">
        <v>159</v>
      </c>
      <c r="E154" s="237" t="s">
        <v>1</v>
      </c>
      <c r="F154" s="238" t="s">
        <v>304</v>
      </c>
      <c r="G154" s="236"/>
      <c r="H154" s="239">
        <v>33.719999999999999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159</v>
      </c>
      <c r="AU154" s="245" t="s">
        <v>86</v>
      </c>
      <c r="AV154" s="13" t="s">
        <v>86</v>
      </c>
      <c r="AW154" s="13" t="s">
        <v>32</v>
      </c>
      <c r="AX154" s="13" t="s">
        <v>76</v>
      </c>
      <c r="AY154" s="245" t="s">
        <v>127</v>
      </c>
    </row>
    <row r="155" s="13" customFormat="1">
      <c r="A155" s="13"/>
      <c r="B155" s="235"/>
      <c r="C155" s="236"/>
      <c r="D155" s="230" t="s">
        <v>159</v>
      </c>
      <c r="E155" s="237" t="s">
        <v>1</v>
      </c>
      <c r="F155" s="238" t="s">
        <v>305</v>
      </c>
      <c r="G155" s="236"/>
      <c r="H155" s="239">
        <v>40.960000000000001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159</v>
      </c>
      <c r="AU155" s="245" t="s">
        <v>86</v>
      </c>
      <c r="AV155" s="13" t="s">
        <v>86</v>
      </c>
      <c r="AW155" s="13" t="s">
        <v>32</v>
      </c>
      <c r="AX155" s="13" t="s">
        <v>76</v>
      </c>
      <c r="AY155" s="245" t="s">
        <v>127</v>
      </c>
    </row>
    <row r="156" s="13" customFormat="1">
      <c r="A156" s="13"/>
      <c r="B156" s="235"/>
      <c r="C156" s="236"/>
      <c r="D156" s="230" t="s">
        <v>159</v>
      </c>
      <c r="E156" s="237" t="s">
        <v>1</v>
      </c>
      <c r="F156" s="238" t="s">
        <v>312</v>
      </c>
      <c r="G156" s="236"/>
      <c r="H156" s="239">
        <v>373.63600000000002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159</v>
      </c>
      <c r="AU156" s="245" t="s">
        <v>86</v>
      </c>
      <c r="AV156" s="13" t="s">
        <v>86</v>
      </c>
      <c r="AW156" s="13" t="s">
        <v>32</v>
      </c>
      <c r="AX156" s="13" t="s">
        <v>76</v>
      </c>
      <c r="AY156" s="245" t="s">
        <v>127</v>
      </c>
    </row>
    <row r="157" s="14" customFormat="1">
      <c r="A157" s="14"/>
      <c r="B157" s="260"/>
      <c r="C157" s="261"/>
      <c r="D157" s="230" t="s">
        <v>159</v>
      </c>
      <c r="E157" s="262" t="s">
        <v>1</v>
      </c>
      <c r="F157" s="263" t="s">
        <v>293</v>
      </c>
      <c r="G157" s="261"/>
      <c r="H157" s="264">
        <v>448.31600000000003</v>
      </c>
      <c r="I157" s="265"/>
      <c r="J157" s="261"/>
      <c r="K157" s="261"/>
      <c r="L157" s="266"/>
      <c r="M157" s="267"/>
      <c r="N157" s="268"/>
      <c r="O157" s="268"/>
      <c r="P157" s="268"/>
      <c r="Q157" s="268"/>
      <c r="R157" s="268"/>
      <c r="S157" s="268"/>
      <c r="T157" s="26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0" t="s">
        <v>159</v>
      </c>
      <c r="AU157" s="270" t="s">
        <v>86</v>
      </c>
      <c r="AV157" s="14" t="s">
        <v>134</v>
      </c>
      <c r="AW157" s="14" t="s">
        <v>32</v>
      </c>
      <c r="AX157" s="14" t="s">
        <v>84</v>
      </c>
      <c r="AY157" s="270" t="s">
        <v>127</v>
      </c>
    </row>
    <row r="158" s="13" customFormat="1">
      <c r="A158" s="13"/>
      <c r="B158" s="235"/>
      <c r="C158" s="236"/>
      <c r="D158" s="230" t="s">
        <v>159</v>
      </c>
      <c r="E158" s="236"/>
      <c r="F158" s="238" t="s">
        <v>307</v>
      </c>
      <c r="G158" s="236"/>
      <c r="H158" s="239">
        <v>224.15799999999999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159</v>
      </c>
      <c r="AU158" s="245" t="s">
        <v>86</v>
      </c>
      <c r="AV158" s="13" t="s">
        <v>86</v>
      </c>
      <c r="AW158" s="13" t="s">
        <v>4</v>
      </c>
      <c r="AX158" s="13" t="s">
        <v>84</v>
      </c>
      <c r="AY158" s="245" t="s">
        <v>127</v>
      </c>
    </row>
    <row r="159" s="2" customFormat="1" ht="21.75" customHeight="1">
      <c r="A159" s="37"/>
      <c r="B159" s="38"/>
      <c r="C159" s="217" t="s">
        <v>188</v>
      </c>
      <c r="D159" s="217" t="s">
        <v>129</v>
      </c>
      <c r="E159" s="218" t="s">
        <v>168</v>
      </c>
      <c r="F159" s="219" t="s">
        <v>169</v>
      </c>
      <c r="G159" s="220" t="s">
        <v>170</v>
      </c>
      <c r="H159" s="221">
        <v>1145.2000000000001</v>
      </c>
      <c r="I159" s="222"/>
      <c r="J159" s="223">
        <f>ROUND(I159*H159,2)</f>
        <v>0</v>
      </c>
      <c r="K159" s="219" t="s">
        <v>133</v>
      </c>
      <c r="L159" s="43"/>
      <c r="M159" s="224" t="s">
        <v>1</v>
      </c>
      <c r="N159" s="225" t="s">
        <v>41</v>
      </c>
      <c r="O159" s="90"/>
      <c r="P159" s="226">
        <f>O159*H159</f>
        <v>0</v>
      </c>
      <c r="Q159" s="226">
        <v>0.00083850999999999999</v>
      </c>
      <c r="R159" s="226">
        <f>Q159*H159</f>
        <v>0.96026165200000002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134</v>
      </c>
      <c r="AT159" s="228" t="s">
        <v>129</v>
      </c>
      <c r="AU159" s="228" t="s">
        <v>86</v>
      </c>
      <c r="AY159" s="16" t="s">
        <v>127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84</v>
      </c>
      <c r="BK159" s="229">
        <f>ROUND(I159*H159,2)</f>
        <v>0</v>
      </c>
      <c r="BL159" s="16" t="s">
        <v>134</v>
      </c>
      <c r="BM159" s="228" t="s">
        <v>313</v>
      </c>
    </row>
    <row r="160" s="2" customFormat="1">
      <c r="A160" s="37"/>
      <c r="B160" s="38"/>
      <c r="C160" s="39"/>
      <c r="D160" s="230" t="s">
        <v>136</v>
      </c>
      <c r="E160" s="39"/>
      <c r="F160" s="231" t="s">
        <v>172</v>
      </c>
      <c r="G160" s="39"/>
      <c r="H160" s="39"/>
      <c r="I160" s="232"/>
      <c r="J160" s="39"/>
      <c r="K160" s="39"/>
      <c r="L160" s="43"/>
      <c r="M160" s="233"/>
      <c r="N160" s="23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136</v>
      </c>
      <c r="AU160" s="16" t="s">
        <v>86</v>
      </c>
    </row>
    <row r="161" s="13" customFormat="1">
      <c r="A161" s="13"/>
      <c r="B161" s="235"/>
      <c r="C161" s="236"/>
      <c r="D161" s="230" t="s">
        <v>159</v>
      </c>
      <c r="E161" s="237" t="s">
        <v>1</v>
      </c>
      <c r="F161" s="238" t="s">
        <v>314</v>
      </c>
      <c r="G161" s="236"/>
      <c r="H161" s="239">
        <v>86.400000000000006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159</v>
      </c>
      <c r="AU161" s="245" t="s">
        <v>86</v>
      </c>
      <c r="AV161" s="13" t="s">
        <v>86</v>
      </c>
      <c r="AW161" s="13" t="s">
        <v>32</v>
      </c>
      <c r="AX161" s="13" t="s">
        <v>76</v>
      </c>
      <c r="AY161" s="245" t="s">
        <v>127</v>
      </c>
    </row>
    <row r="162" s="13" customFormat="1">
      <c r="A162" s="13"/>
      <c r="B162" s="235"/>
      <c r="C162" s="236"/>
      <c r="D162" s="230" t="s">
        <v>159</v>
      </c>
      <c r="E162" s="237" t="s">
        <v>1</v>
      </c>
      <c r="F162" s="238" t="s">
        <v>315</v>
      </c>
      <c r="G162" s="236"/>
      <c r="H162" s="239">
        <v>108.8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159</v>
      </c>
      <c r="AU162" s="245" t="s">
        <v>86</v>
      </c>
      <c r="AV162" s="13" t="s">
        <v>86</v>
      </c>
      <c r="AW162" s="13" t="s">
        <v>32</v>
      </c>
      <c r="AX162" s="13" t="s">
        <v>76</v>
      </c>
      <c r="AY162" s="245" t="s">
        <v>127</v>
      </c>
    </row>
    <row r="163" s="13" customFormat="1">
      <c r="A163" s="13"/>
      <c r="B163" s="235"/>
      <c r="C163" s="236"/>
      <c r="D163" s="230" t="s">
        <v>159</v>
      </c>
      <c r="E163" s="237" t="s">
        <v>1</v>
      </c>
      <c r="F163" s="238" t="s">
        <v>316</v>
      </c>
      <c r="G163" s="236"/>
      <c r="H163" s="239">
        <v>950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159</v>
      </c>
      <c r="AU163" s="245" t="s">
        <v>86</v>
      </c>
      <c r="AV163" s="13" t="s">
        <v>86</v>
      </c>
      <c r="AW163" s="13" t="s">
        <v>32</v>
      </c>
      <c r="AX163" s="13" t="s">
        <v>76</v>
      </c>
      <c r="AY163" s="245" t="s">
        <v>127</v>
      </c>
    </row>
    <row r="164" s="14" customFormat="1">
      <c r="A164" s="14"/>
      <c r="B164" s="260"/>
      <c r="C164" s="261"/>
      <c r="D164" s="230" t="s">
        <v>159</v>
      </c>
      <c r="E164" s="262" t="s">
        <v>1</v>
      </c>
      <c r="F164" s="263" t="s">
        <v>293</v>
      </c>
      <c r="G164" s="261"/>
      <c r="H164" s="264">
        <v>1145.2000000000001</v>
      </c>
      <c r="I164" s="265"/>
      <c r="J164" s="261"/>
      <c r="K164" s="261"/>
      <c r="L164" s="266"/>
      <c r="M164" s="267"/>
      <c r="N164" s="268"/>
      <c r="O164" s="268"/>
      <c r="P164" s="268"/>
      <c r="Q164" s="268"/>
      <c r="R164" s="268"/>
      <c r="S164" s="268"/>
      <c r="T164" s="26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0" t="s">
        <v>159</v>
      </c>
      <c r="AU164" s="270" t="s">
        <v>86</v>
      </c>
      <c r="AV164" s="14" t="s">
        <v>134</v>
      </c>
      <c r="AW164" s="14" t="s">
        <v>32</v>
      </c>
      <c r="AX164" s="14" t="s">
        <v>84</v>
      </c>
      <c r="AY164" s="270" t="s">
        <v>127</v>
      </c>
    </row>
    <row r="165" s="2" customFormat="1" ht="24.15" customHeight="1">
      <c r="A165" s="37"/>
      <c r="B165" s="38"/>
      <c r="C165" s="217" t="s">
        <v>193</v>
      </c>
      <c r="D165" s="217" t="s">
        <v>129</v>
      </c>
      <c r="E165" s="218" t="s">
        <v>174</v>
      </c>
      <c r="F165" s="219" t="s">
        <v>175</v>
      </c>
      <c r="G165" s="220" t="s">
        <v>170</v>
      </c>
      <c r="H165" s="221">
        <v>1145.2000000000001</v>
      </c>
      <c r="I165" s="222"/>
      <c r="J165" s="223">
        <f>ROUND(I165*H165,2)</f>
        <v>0</v>
      </c>
      <c r="K165" s="219" t="s">
        <v>133</v>
      </c>
      <c r="L165" s="43"/>
      <c r="M165" s="224" t="s">
        <v>1</v>
      </c>
      <c r="N165" s="225" t="s">
        <v>41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134</v>
      </c>
      <c r="AT165" s="228" t="s">
        <v>129</v>
      </c>
      <c r="AU165" s="228" t="s">
        <v>86</v>
      </c>
      <c r="AY165" s="16" t="s">
        <v>127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84</v>
      </c>
      <c r="BK165" s="229">
        <f>ROUND(I165*H165,2)</f>
        <v>0</v>
      </c>
      <c r="BL165" s="16" t="s">
        <v>134</v>
      </c>
      <c r="BM165" s="228" t="s">
        <v>317</v>
      </c>
    </row>
    <row r="166" s="2" customFormat="1">
      <c r="A166" s="37"/>
      <c r="B166" s="38"/>
      <c r="C166" s="39"/>
      <c r="D166" s="230" t="s">
        <v>136</v>
      </c>
      <c r="E166" s="39"/>
      <c r="F166" s="231" t="s">
        <v>177</v>
      </c>
      <c r="G166" s="39"/>
      <c r="H166" s="39"/>
      <c r="I166" s="232"/>
      <c r="J166" s="39"/>
      <c r="K166" s="39"/>
      <c r="L166" s="43"/>
      <c r="M166" s="233"/>
      <c r="N166" s="23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136</v>
      </c>
      <c r="AU166" s="16" t="s">
        <v>86</v>
      </c>
    </row>
    <row r="167" s="2" customFormat="1" ht="33" customHeight="1">
      <c r="A167" s="37"/>
      <c r="B167" s="38"/>
      <c r="C167" s="217" t="s">
        <v>198</v>
      </c>
      <c r="D167" s="217" t="s">
        <v>129</v>
      </c>
      <c r="E167" s="218" t="s">
        <v>179</v>
      </c>
      <c r="F167" s="219" t="s">
        <v>180</v>
      </c>
      <c r="G167" s="220" t="s">
        <v>156</v>
      </c>
      <c r="H167" s="221">
        <v>155.94</v>
      </c>
      <c r="I167" s="222"/>
      <c r="J167" s="223">
        <f>ROUND(I167*H167,2)</f>
        <v>0</v>
      </c>
      <c r="K167" s="219" t="s">
        <v>133</v>
      </c>
      <c r="L167" s="43"/>
      <c r="M167" s="224" t="s">
        <v>1</v>
      </c>
      <c r="N167" s="225" t="s">
        <v>41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134</v>
      </c>
      <c r="AT167" s="228" t="s">
        <v>129</v>
      </c>
      <c r="AU167" s="228" t="s">
        <v>86</v>
      </c>
      <c r="AY167" s="16" t="s">
        <v>127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84</v>
      </c>
      <c r="BK167" s="229">
        <f>ROUND(I167*H167,2)</f>
        <v>0</v>
      </c>
      <c r="BL167" s="16" t="s">
        <v>134</v>
      </c>
      <c r="BM167" s="228" t="s">
        <v>318</v>
      </c>
    </row>
    <row r="168" s="2" customFormat="1">
      <c r="A168" s="37"/>
      <c r="B168" s="38"/>
      <c r="C168" s="39"/>
      <c r="D168" s="230" t="s">
        <v>136</v>
      </c>
      <c r="E168" s="39"/>
      <c r="F168" s="231" t="s">
        <v>182</v>
      </c>
      <c r="G168" s="39"/>
      <c r="H168" s="39"/>
      <c r="I168" s="232"/>
      <c r="J168" s="39"/>
      <c r="K168" s="39"/>
      <c r="L168" s="43"/>
      <c r="M168" s="233"/>
      <c r="N168" s="23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136</v>
      </c>
      <c r="AU168" s="16" t="s">
        <v>86</v>
      </c>
    </row>
    <row r="169" s="13" customFormat="1">
      <c r="A169" s="13"/>
      <c r="B169" s="235"/>
      <c r="C169" s="236"/>
      <c r="D169" s="230" t="s">
        <v>159</v>
      </c>
      <c r="E169" s="237" t="s">
        <v>1</v>
      </c>
      <c r="F169" s="238" t="s">
        <v>319</v>
      </c>
      <c r="G169" s="236"/>
      <c r="H169" s="239">
        <v>155.94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159</v>
      </c>
      <c r="AU169" s="245" t="s">
        <v>86</v>
      </c>
      <c r="AV169" s="13" t="s">
        <v>86</v>
      </c>
      <c r="AW169" s="13" t="s">
        <v>32</v>
      </c>
      <c r="AX169" s="13" t="s">
        <v>84</v>
      </c>
      <c r="AY169" s="245" t="s">
        <v>127</v>
      </c>
    </row>
    <row r="170" s="2" customFormat="1" ht="24.15" customHeight="1">
      <c r="A170" s="37"/>
      <c r="B170" s="38"/>
      <c r="C170" s="217" t="s">
        <v>204</v>
      </c>
      <c r="D170" s="217" t="s">
        <v>129</v>
      </c>
      <c r="E170" s="218" t="s">
        <v>185</v>
      </c>
      <c r="F170" s="219" t="s">
        <v>186</v>
      </c>
      <c r="G170" s="220" t="s">
        <v>156</v>
      </c>
      <c r="H170" s="221">
        <v>448.31599999999997</v>
      </c>
      <c r="I170" s="222"/>
      <c r="J170" s="223">
        <f>ROUND(I170*H170,2)</f>
        <v>0</v>
      </c>
      <c r="K170" s="219" t="s">
        <v>1</v>
      </c>
      <c r="L170" s="43"/>
      <c r="M170" s="224" t="s">
        <v>1</v>
      </c>
      <c r="N170" s="225" t="s">
        <v>41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134</v>
      </c>
      <c r="AT170" s="228" t="s">
        <v>129</v>
      </c>
      <c r="AU170" s="228" t="s">
        <v>86</v>
      </c>
      <c r="AY170" s="16" t="s">
        <v>127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84</v>
      </c>
      <c r="BK170" s="229">
        <f>ROUND(I170*H170,2)</f>
        <v>0</v>
      </c>
      <c r="BL170" s="16" t="s">
        <v>134</v>
      </c>
      <c r="BM170" s="228" t="s">
        <v>320</v>
      </c>
    </row>
    <row r="171" s="2" customFormat="1">
      <c r="A171" s="37"/>
      <c r="B171" s="38"/>
      <c r="C171" s="39"/>
      <c r="D171" s="230" t="s">
        <v>136</v>
      </c>
      <c r="E171" s="39"/>
      <c r="F171" s="231" t="s">
        <v>186</v>
      </c>
      <c r="G171" s="39"/>
      <c r="H171" s="39"/>
      <c r="I171" s="232"/>
      <c r="J171" s="39"/>
      <c r="K171" s="39"/>
      <c r="L171" s="43"/>
      <c r="M171" s="233"/>
      <c r="N171" s="23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136</v>
      </c>
      <c r="AU171" s="16" t="s">
        <v>86</v>
      </c>
    </row>
    <row r="172" s="13" customFormat="1">
      <c r="A172" s="13"/>
      <c r="B172" s="235"/>
      <c r="C172" s="236"/>
      <c r="D172" s="230" t="s">
        <v>159</v>
      </c>
      <c r="E172" s="237" t="s">
        <v>1</v>
      </c>
      <c r="F172" s="238" t="s">
        <v>321</v>
      </c>
      <c r="G172" s="236"/>
      <c r="H172" s="239">
        <v>448.31599999999997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159</v>
      </c>
      <c r="AU172" s="245" t="s">
        <v>86</v>
      </c>
      <c r="AV172" s="13" t="s">
        <v>86</v>
      </c>
      <c r="AW172" s="13" t="s">
        <v>32</v>
      </c>
      <c r="AX172" s="13" t="s">
        <v>84</v>
      </c>
      <c r="AY172" s="245" t="s">
        <v>127</v>
      </c>
    </row>
    <row r="173" s="2" customFormat="1" ht="24.15" customHeight="1">
      <c r="A173" s="37"/>
      <c r="B173" s="38"/>
      <c r="C173" s="217" t="s">
        <v>8</v>
      </c>
      <c r="D173" s="217" t="s">
        <v>129</v>
      </c>
      <c r="E173" s="218" t="s">
        <v>189</v>
      </c>
      <c r="F173" s="219" t="s">
        <v>190</v>
      </c>
      <c r="G173" s="220" t="s">
        <v>156</v>
      </c>
      <c r="H173" s="221">
        <v>155.94</v>
      </c>
      <c r="I173" s="222"/>
      <c r="J173" s="223">
        <f>ROUND(I173*H173,2)</f>
        <v>0</v>
      </c>
      <c r="K173" s="219" t="s">
        <v>133</v>
      </c>
      <c r="L173" s="43"/>
      <c r="M173" s="224" t="s">
        <v>1</v>
      </c>
      <c r="N173" s="225" t="s">
        <v>41</v>
      </c>
      <c r="O173" s="90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134</v>
      </c>
      <c r="AT173" s="228" t="s">
        <v>129</v>
      </c>
      <c r="AU173" s="228" t="s">
        <v>86</v>
      </c>
      <c r="AY173" s="16" t="s">
        <v>127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84</v>
      </c>
      <c r="BK173" s="229">
        <f>ROUND(I173*H173,2)</f>
        <v>0</v>
      </c>
      <c r="BL173" s="16" t="s">
        <v>134</v>
      </c>
      <c r="BM173" s="228" t="s">
        <v>322</v>
      </c>
    </row>
    <row r="174" s="2" customFormat="1">
      <c r="A174" s="37"/>
      <c r="B174" s="38"/>
      <c r="C174" s="39"/>
      <c r="D174" s="230" t="s">
        <v>136</v>
      </c>
      <c r="E174" s="39"/>
      <c r="F174" s="231" t="s">
        <v>192</v>
      </c>
      <c r="G174" s="39"/>
      <c r="H174" s="39"/>
      <c r="I174" s="232"/>
      <c r="J174" s="39"/>
      <c r="K174" s="39"/>
      <c r="L174" s="43"/>
      <c r="M174" s="233"/>
      <c r="N174" s="234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136</v>
      </c>
      <c r="AU174" s="16" t="s">
        <v>86</v>
      </c>
    </row>
    <row r="175" s="2" customFormat="1" ht="16.5" customHeight="1">
      <c r="A175" s="37"/>
      <c r="B175" s="38"/>
      <c r="C175" s="217" t="s">
        <v>216</v>
      </c>
      <c r="D175" s="217" t="s">
        <v>129</v>
      </c>
      <c r="E175" s="218" t="s">
        <v>194</v>
      </c>
      <c r="F175" s="219" t="s">
        <v>195</v>
      </c>
      <c r="G175" s="220" t="s">
        <v>156</v>
      </c>
      <c r="H175" s="221">
        <v>155.94</v>
      </c>
      <c r="I175" s="222"/>
      <c r="J175" s="223">
        <f>ROUND(I175*H175,2)</f>
        <v>0</v>
      </c>
      <c r="K175" s="219" t="s">
        <v>133</v>
      </c>
      <c r="L175" s="43"/>
      <c r="M175" s="224" t="s">
        <v>1</v>
      </c>
      <c r="N175" s="225" t="s">
        <v>41</v>
      </c>
      <c r="O175" s="90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134</v>
      </c>
      <c r="AT175" s="228" t="s">
        <v>129</v>
      </c>
      <c r="AU175" s="228" t="s">
        <v>86</v>
      </c>
      <c r="AY175" s="16" t="s">
        <v>127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84</v>
      </c>
      <c r="BK175" s="229">
        <f>ROUND(I175*H175,2)</f>
        <v>0</v>
      </c>
      <c r="BL175" s="16" t="s">
        <v>134</v>
      </c>
      <c r="BM175" s="228" t="s">
        <v>323</v>
      </c>
    </row>
    <row r="176" s="2" customFormat="1">
      <c r="A176" s="37"/>
      <c r="B176" s="38"/>
      <c r="C176" s="39"/>
      <c r="D176" s="230" t="s">
        <v>136</v>
      </c>
      <c r="E176" s="39"/>
      <c r="F176" s="231" t="s">
        <v>197</v>
      </c>
      <c r="G176" s="39"/>
      <c r="H176" s="39"/>
      <c r="I176" s="232"/>
      <c r="J176" s="39"/>
      <c r="K176" s="39"/>
      <c r="L176" s="43"/>
      <c r="M176" s="233"/>
      <c r="N176" s="23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136</v>
      </c>
      <c r="AU176" s="16" t="s">
        <v>86</v>
      </c>
    </row>
    <row r="177" s="2" customFormat="1" ht="24.15" customHeight="1">
      <c r="A177" s="37"/>
      <c r="B177" s="38"/>
      <c r="C177" s="217" t="s">
        <v>222</v>
      </c>
      <c r="D177" s="217" t="s">
        <v>129</v>
      </c>
      <c r="E177" s="218" t="s">
        <v>199</v>
      </c>
      <c r="F177" s="219" t="s">
        <v>200</v>
      </c>
      <c r="G177" s="220" t="s">
        <v>156</v>
      </c>
      <c r="H177" s="221">
        <v>298.37599999999998</v>
      </c>
      <c r="I177" s="222"/>
      <c r="J177" s="223">
        <f>ROUND(I177*H177,2)</f>
        <v>0</v>
      </c>
      <c r="K177" s="219" t="s">
        <v>133</v>
      </c>
      <c r="L177" s="43"/>
      <c r="M177" s="224" t="s">
        <v>1</v>
      </c>
      <c r="N177" s="225" t="s">
        <v>41</v>
      </c>
      <c r="O177" s="90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134</v>
      </c>
      <c r="AT177" s="228" t="s">
        <v>129</v>
      </c>
      <c r="AU177" s="228" t="s">
        <v>86</v>
      </c>
      <c r="AY177" s="16" t="s">
        <v>127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84</v>
      </c>
      <c r="BK177" s="229">
        <f>ROUND(I177*H177,2)</f>
        <v>0</v>
      </c>
      <c r="BL177" s="16" t="s">
        <v>134</v>
      </c>
      <c r="BM177" s="228" t="s">
        <v>324</v>
      </c>
    </row>
    <row r="178" s="2" customFormat="1">
      <c r="A178" s="37"/>
      <c r="B178" s="38"/>
      <c r="C178" s="39"/>
      <c r="D178" s="230" t="s">
        <v>136</v>
      </c>
      <c r="E178" s="39"/>
      <c r="F178" s="231" t="s">
        <v>202</v>
      </c>
      <c r="G178" s="39"/>
      <c r="H178" s="39"/>
      <c r="I178" s="232"/>
      <c r="J178" s="39"/>
      <c r="K178" s="39"/>
      <c r="L178" s="43"/>
      <c r="M178" s="233"/>
      <c r="N178" s="234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136</v>
      </c>
      <c r="AU178" s="16" t="s">
        <v>86</v>
      </c>
    </row>
    <row r="179" s="13" customFormat="1">
      <c r="A179" s="13"/>
      <c r="B179" s="235"/>
      <c r="C179" s="236"/>
      <c r="D179" s="230" t="s">
        <v>159</v>
      </c>
      <c r="E179" s="237" t="s">
        <v>1</v>
      </c>
      <c r="F179" s="238" t="s">
        <v>325</v>
      </c>
      <c r="G179" s="236"/>
      <c r="H179" s="239">
        <v>298.37599999999998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159</v>
      </c>
      <c r="AU179" s="245" t="s">
        <v>86</v>
      </c>
      <c r="AV179" s="13" t="s">
        <v>86</v>
      </c>
      <c r="AW179" s="13" t="s">
        <v>32</v>
      </c>
      <c r="AX179" s="13" t="s">
        <v>84</v>
      </c>
      <c r="AY179" s="245" t="s">
        <v>127</v>
      </c>
    </row>
    <row r="180" s="2" customFormat="1" ht="16.5" customHeight="1">
      <c r="A180" s="37"/>
      <c r="B180" s="38"/>
      <c r="C180" s="246" t="s">
        <v>229</v>
      </c>
      <c r="D180" s="246" t="s">
        <v>205</v>
      </c>
      <c r="E180" s="247" t="s">
        <v>206</v>
      </c>
      <c r="F180" s="248" t="s">
        <v>207</v>
      </c>
      <c r="G180" s="249" t="s">
        <v>208</v>
      </c>
      <c r="H180" s="250">
        <v>537.077</v>
      </c>
      <c r="I180" s="251"/>
      <c r="J180" s="252">
        <f>ROUND(I180*H180,2)</f>
        <v>0</v>
      </c>
      <c r="K180" s="248" t="s">
        <v>133</v>
      </c>
      <c r="L180" s="253"/>
      <c r="M180" s="254" t="s">
        <v>1</v>
      </c>
      <c r="N180" s="255" t="s">
        <v>41</v>
      </c>
      <c r="O180" s="90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173</v>
      </c>
      <c r="AT180" s="228" t="s">
        <v>205</v>
      </c>
      <c r="AU180" s="228" t="s">
        <v>86</v>
      </c>
      <c r="AY180" s="16" t="s">
        <v>127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84</v>
      </c>
      <c r="BK180" s="229">
        <f>ROUND(I180*H180,2)</f>
        <v>0</v>
      </c>
      <c r="BL180" s="16" t="s">
        <v>134</v>
      </c>
      <c r="BM180" s="228" t="s">
        <v>326</v>
      </c>
    </row>
    <row r="181" s="2" customFormat="1">
      <c r="A181" s="37"/>
      <c r="B181" s="38"/>
      <c r="C181" s="39"/>
      <c r="D181" s="230" t="s">
        <v>136</v>
      </c>
      <c r="E181" s="39"/>
      <c r="F181" s="231" t="s">
        <v>207</v>
      </c>
      <c r="G181" s="39"/>
      <c r="H181" s="39"/>
      <c r="I181" s="232"/>
      <c r="J181" s="39"/>
      <c r="K181" s="39"/>
      <c r="L181" s="43"/>
      <c r="M181" s="233"/>
      <c r="N181" s="23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136</v>
      </c>
      <c r="AU181" s="16" t="s">
        <v>86</v>
      </c>
    </row>
    <row r="182" s="13" customFormat="1">
      <c r="A182" s="13"/>
      <c r="B182" s="235"/>
      <c r="C182" s="236"/>
      <c r="D182" s="230" t="s">
        <v>159</v>
      </c>
      <c r="E182" s="236"/>
      <c r="F182" s="238" t="s">
        <v>327</v>
      </c>
      <c r="G182" s="236"/>
      <c r="H182" s="239">
        <v>537.077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159</v>
      </c>
      <c r="AU182" s="245" t="s">
        <v>86</v>
      </c>
      <c r="AV182" s="13" t="s">
        <v>86</v>
      </c>
      <c r="AW182" s="13" t="s">
        <v>4</v>
      </c>
      <c r="AX182" s="13" t="s">
        <v>84</v>
      </c>
      <c r="AY182" s="245" t="s">
        <v>127</v>
      </c>
    </row>
    <row r="183" s="2" customFormat="1" ht="24.15" customHeight="1">
      <c r="A183" s="37"/>
      <c r="B183" s="38"/>
      <c r="C183" s="217" t="s">
        <v>235</v>
      </c>
      <c r="D183" s="217" t="s">
        <v>129</v>
      </c>
      <c r="E183" s="218" t="s">
        <v>211</v>
      </c>
      <c r="F183" s="219" t="s">
        <v>212</v>
      </c>
      <c r="G183" s="220" t="s">
        <v>156</v>
      </c>
      <c r="H183" s="221">
        <v>119.34</v>
      </c>
      <c r="I183" s="222"/>
      <c r="J183" s="223">
        <f>ROUND(I183*H183,2)</f>
        <v>0</v>
      </c>
      <c r="K183" s="219" t="s">
        <v>133</v>
      </c>
      <c r="L183" s="43"/>
      <c r="M183" s="224" t="s">
        <v>1</v>
      </c>
      <c r="N183" s="225" t="s">
        <v>41</v>
      </c>
      <c r="O183" s="90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134</v>
      </c>
      <c r="AT183" s="228" t="s">
        <v>129</v>
      </c>
      <c r="AU183" s="228" t="s">
        <v>86</v>
      </c>
      <c r="AY183" s="16" t="s">
        <v>127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84</v>
      </c>
      <c r="BK183" s="229">
        <f>ROUND(I183*H183,2)</f>
        <v>0</v>
      </c>
      <c r="BL183" s="16" t="s">
        <v>134</v>
      </c>
      <c r="BM183" s="228" t="s">
        <v>328</v>
      </c>
    </row>
    <row r="184" s="2" customFormat="1">
      <c r="A184" s="37"/>
      <c r="B184" s="38"/>
      <c r="C184" s="39"/>
      <c r="D184" s="230" t="s">
        <v>136</v>
      </c>
      <c r="E184" s="39"/>
      <c r="F184" s="231" t="s">
        <v>214</v>
      </c>
      <c r="G184" s="39"/>
      <c r="H184" s="39"/>
      <c r="I184" s="232"/>
      <c r="J184" s="39"/>
      <c r="K184" s="39"/>
      <c r="L184" s="43"/>
      <c r="M184" s="233"/>
      <c r="N184" s="23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136</v>
      </c>
      <c r="AU184" s="16" t="s">
        <v>86</v>
      </c>
    </row>
    <row r="185" s="13" customFormat="1">
      <c r="A185" s="13"/>
      <c r="B185" s="235"/>
      <c r="C185" s="236"/>
      <c r="D185" s="230" t="s">
        <v>159</v>
      </c>
      <c r="E185" s="237" t="s">
        <v>1</v>
      </c>
      <c r="F185" s="238" t="s">
        <v>329</v>
      </c>
      <c r="G185" s="236"/>
      <c r="H185" s="239">
        <v>9.3599999999999994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159</v>
      </c>
      <c r="AU185" s="245" t="s">
        <v>86</v>
      </c>
      <c r="AV185" s="13" t="s">
        <v>86</v>
      </c>
      <c r="AW185" s="13" t="s">
        <v>32</v>
      </c>
      <c r="AX185" s="13" t="s">
        <v>76</v>
      </c>
      <c r="AY185" s="245" t="s">
        <v>127</v>
      </c>
    </row>
    <row r="186" s="13" customFormat="1">
      <c r="A186" s="13"/>
      <c r="B186" s="235"/>
      <c r="C186" s="236"/>
      <c r="D186" s="230" t="s">
        <v>159</v>
      </c>
      <c r="E186" s="237" t="s">
        <v>1</v>
      </c>
      <c r="F186" s="238" t="s">
        <v>330</v>
      </c>
      <c r="G186" s="236"/>
      <c r="H186" s="239">
        <v>12.48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159</v>
      </c>
      <c r="AU186" s="245" t="s">
        <v>86</v>
      </c>
      <c r="AV186" s="13" t="s">
        <v>86</v>
      </c>
      <c r="AW186" s="13" t="s">
        <v>32</v>
      </c>
      <c r="AX186" s="13" t="s">
        <v>76</v>
      </c>
      <c r="AY186" s="245" t="s">
        <v>127</v>
      </c>
    </row>
    <row r="187" s="13" customFormat="1">
      <c r="A187" s="13"/>
      <c r="B187" s="235"/>
      <c r="C187" s="236"/>
      <c r="D187" s="230" t="s">
        <v>159</v>
      </c>
      <c r="E187" s="237" t="s">
        <v>1</v>
      </c>
      <c r="F187" s="238" t="s">
        <v>331</v>
      </c>
      <c r="G187" s="236"/>
      <c r="H187" s="239">
        <v>97.5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159</v>
      </c>
      <c r="AU187" s="245" t="s">
        <v>86</v>
      </c>
      <c r="AV187" s="13" t="s">
        <v>86</v>
      </c>
      <c r="AW187" s="13" t="s">
        <v>32</v>
      </c>
      <c r="AX187" s="13" t="s">
        <v>76</v>
      </c>
      <c r="AY187" s="245" t="s">
        <v>127</v>
      </c>
    </row>
    <row r="188" s="14" customFormat="1">
      <c r="A188" s="14"/>
      <c r="B188" s="260"/>
      <c r="C188" s="261"/>
      <c r="D188" s="230" t="s">
        <v>159</v>
      </c>
      <c r="E188" s="262" t="s">
        <v>1</v>
      </c>
      <c r="F188" s="263" t="s">
        <v>293</v>
      </c>
      <c r="G188" s="261"/>
      <c r="H188" s="264">
        <v>119.34</v>
      </c>
      <c r="I188" s="265"/>
      <c r="J188" s="261"/>
      <c r="K188" s="261"/>
      <c r="L188" s="266"/>
      <c r="M188" s="267"/>
      <c r="N188" s="268"/>
      <c r="O188" s="268"/>
      <c r="P188" s="268"/>
      <c r="Q188" s="268"/>
      <c r="R188" s="268"/>
      <c r="S188" s="268"/>
      <c r="T188" s="26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0" t="s">
        <v>159</v>
      </c>
      <c r="AU188" s="270" t="s">
        <v>86</v>
      </c>
      <c r="AV188" s="14" t="s">
        <v>134</v>
      </c>
      <c r="AW188" s="14" t="s">
        <v>32</v>
      </c>
      <c r="AX188" s="14" t="s">
        <v>84</v>
      </c>
      <c r="AY188" s="270" t="s">
        <v>127</v>
      </c>
    </row>
    <row r="189" s="2" customFormat="1" ht="16.5" customHeight="1">
      <c r="A189" s="37"/>
      <c r="B189" s="38"/>
      <c r="C189" s="246" t="s">
        <v>239</v>
      </c>
      <c r="D189" s="246" t="s">
        <v>205</v>
      </c>
      <c r="E189" s="247" t="s">
        <v>217</v>
      </c>
      <c r="F189" s="248" t="s">
        <v>218</v>
      </c>
      <c r="G189" s="249" t="s">
        <v>208</v>
      </c>
      <c r="H189" s="250">
        <v>214.81200000000001</v>
      </c>
      <c r="I189" s="251"/>
      <c r="J189" s="252">
        <f>ROUND(I189*H189,2)</f>
        <v>0</v>
      </c>
      <c r="K189" s="248" t="s">
        <v>133</v>
      </c>
      <c r="L189" s="253"/>
      <c r="M189" s="254" t="s">
        <v>1</v>
      </c>
      <c r="N189" s="255" t="s">
        <v>41</v>
      </c>
      <c r="O189" s="90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173</v>
      </c>
      <c r="AT189" s="228" t="s">
        <v>205</v>
      </c>
      <c r="AU189" s="228" t="s">
        <v>86</v>
      </c>
      <c r="AY189" s="16" t="s">
        <v>127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84</v>
      </c>
      <c r="BK189" s="229">
        <f>ROUND(I189*H189,2)</f>
        <v>0</v>
      </c>
      <c r="BL189" s="16" t="s">
        <v>134</v>
      </c>
      <c r="BM189" s="228" t="s">
        <v>332</v>
      </c>
    </row>
    <row r="190" s="2" customFormat="1">
      <c r="A190" s="37"/>
      <c r="B190" s="38"/>
      <c r="C190" s="39"/>
      <c r="D190" s="230" t="s">
        <v>136</v>
      </c>
      <c r="E190" s="39"/>
      <c r="F190" s="231" t="s">
        <v>218</v>
      </c>
      <c r="G190" s="39"/>
      <c r="H190" s="39"/>
      <c r="I190" s="232"/>
      <c r="J190" s="39"/>
      <c r="K190" s="39"/>
      <c r="L190" s="43"/>
      <c r="M190" s="233"/>
      <c r="N190" s="23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136</v>
      </c>
      <c r="AU190" s="16" t="s">
        <v>86</v>
      </c>
    </row>
    <row r="191" s="13" customFormat="1">
      <c r="A191" s="13"/>
      <c r="B191" s="235"/>
      <c r="C191" s="236"/>
      <c r="D191" s="230" t="s">
        <v>159</v>
      </c>
      <c r="E191" s="236"/>
      <c r="F191" s="238" t="s">
        <v>333</v>
      </c>
      <c r="G191" s="236"/>
      <c r="H191" s="239">
        <v>214.81200000000001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159</v>
      </c>
      <c r="AU191" s="245" t="s">
        <v>86</v>
      </c>
      <c r="AV191" s="13" t="s">
        <v>86</v>
      </c>
      <c r="AW191" s="13" t="s">
        <v>4</v>
      </c>
      <c r="AX191" s="13" t="s">
        <v>84</v>
      </c>
      <c r="AY191" s="245" t="s">
        <v>127</v>
      </c>
    </row>
    <row r="192" s="12" customFormat="1" ht="22.8" customHeight="1">
      <c r="A192" s="12"/>
      <c r="B192" s="201"/>
      <c r="C192" s="202"/>
      <c r="D192" s="203" t="s">
        <v>75</v>
      </c>
      <c r="E192" s="215" t="s">
        <v>134</v>
      </c>
      <c r="F192" s="215" t="s">
        <v>221</v>
      </c>
      <c r="G192" s="202"/>
      <c r="H192" s="202"/>
      <c r="I192" s="205"/>
      <c r="J192" s="216">
        <f>BK192</f>
        <v>0</v>
      </c>
      <c r="K192" s="202"/>
      <c r="L192" s="207"/>
      <c r="M192" s="208"/>
      <c r="N192" s="209"/>
      <c r="O192" s="209"/>
      <c r="P192" s="210">
        <f>SUM(P193:P204)</f>
        <v>0</v>
      </c>
      <c r="Q192" s="209"/>
      <c r="R192" s="210">
        <f>SUM(R193:R204)</f>
        <v>0.0122688</v>
      </c>
      <c r="S192" s="209"/>
      <c r="T192" s="211">
        <f>SUM(T193:T204)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2" t="s">
        <v>84</v>
      </c>
      <c r="AT192" s="213" t="s">
        <v>75</v>
      </c>
      <c r="AU192" s="213" t="s">
        <v>84</v>
      </c>
      <c r="AY192" s="212" t="s">
        <v>127</v>
      </c>
      <c r="BK192" s="214">
        <f>SUM(BK193:BK204)</f>
        <v>0</v>
      </c>
    </row>
    <row r="193" s="2" customFormat="1" ht="24.15" customHeight="1">
      <c r="A193" s="37"/>
      <c r="B193" s="38"/>
      <c r="C193" s="217" t="s">
        <v>7</v>
      </c>
      <c r="D193" s="217" t="s">
        <v>129</v>
      </c>
      <c r="E193" s="218" t="s">
        <v>223</v>
      </c>
      <c r="F193" s="219" t="s">
        <v>224</v>
      </c>
      <c r="G193" s="220" t="s">
        <v>156</v>
      </c>
      <c r="H193" s="221">
        <v>30.600000000000001</v>
      </c>
      <c r="I193" s="222"/>
      <c r="J193" s="223">
        <f>ROUND(I193*H193,2)</f>
        <v>0</v>
      </c>
      <c r="K193" s="219" t="s">
        <v>133</v>
      </c>
      <c r="L193" s="43"/>
      <c r="M193" s="224" t="s">
        <v>1</v>
      </c>
      <c r="N193" s="225" t="s">
        <v>41</v>
      </c>
      <c r="O193" s="90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134</v>
      </c>
      <c r="AT193" s="228" t="s">
        <v>129</v>
      </c>
      <c r="AU193" s="228" t="s">
        <v>86</v>
      </c>
      <c r="AY193" s="16" t="s">
        <v>127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84</v>
      </c>
      <c r="BK193" s="229">
        <f>ROUND(I193*H193,2)</f>
        <v>0</v>
      </c>
      <c r="BL193" s="16" t="s">
        <v>134</v>
      </c>
      <c r="BM193" s="228" t="s">
        <v>334</v>
      </c>
    </row>
    <row r="194" s="2" customFormat="1">
      <c r="A194" s="37"/>
      <c r="B194" s="38"/>
      <c r="C194" s="39"/>
      <c r="D194" s="230" t="s">
        <v>136</v>
      </c>
      <c r="E194" s="39"/>
      <c r="F194" s="231" t="s">
        <v>226</v>
      </c>
      <c r="G194" s="39"/>
      <c r="H194" s="39"/>
      <c r="I194" s="232"/>
      <c r="J194" s="39"/>
      <c r="K194" s="39"/>
      <c r="L194" s="43"/>
      <c r="M194" s="233"/>
      <c r="N194" s="234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136</v>
      </c>
      <c r="AU194" s="16" t="s">
        <v>86</v>
      </c>
    </row>
    <row r="195" s="13" customFormat="1">
      <c r="A195" s="13"/>
      <c r="B195" s="235"/>
      <c r="C195" s="236"/>
      <c r="D195" s="230" t="s">
        <v>159</v>
      </c>
      <c r="E195" s="237" t="s">
        <v>1</v>
      </c>
      <c r="F195" s="238" t="s">
        <v>335</v>
      </c>
      <c r="G195" s="236"/>
      <c r="H195" s="239">
        <v>2.3999999999999999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159</v>
      </c>
      <c r="AU195" s="245" t="s">
        <v>86</v>
      </c>
      <c r="AV195" s="13" t="s">
        <v>86</v>
      </c>
      <c r="AW195" s="13" t="s">
        <v>32</v>
      </c>
      <c r="AX195" s="13" t="s">
        <v>76</v>
      </c>
      <c r="AY195" s="245" t="s">
        <v>127</v>
      </c>
    </row>
    <row r="196" s="13" customFormat="1">
      <c r="A196" s="13"/>
      <c r="B196" s="235"/>
      <c r="C196" s="236"/>
      <c r="D196" s="230" t="s">
        <v>159</v>
      </c>
      <c r="E196" s="237" t="s">
        <v>1</v>
      </c>
      <c r="F196" s="238" t="s">
        <v>336</v>
      </c>
      <c r="G196" s="236"/>
      <c r="H196" s="239">
        <v>3.2000000000000002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159</v>
      </c>
      <c r="AU196" s="245" t="s">
        <v>86</v>
      </c>
      <c r="AV196" s="13" t="s">
        <v>86</v>
      </c>
      <c r="AW196" s="13" t="s">
        <v>32</v>
      </c>
      <c r="AX196" s="13" t="s">
        <v>76</v>
      </c>
      <c r="AY196" s="245" t="s">
        <v>127</v>
      </c>
    </row>
    <row r="197" s="13" customFormat="1">
      <c r="A197" s="13"/>
      <c r="B197" s="235"/>
      <c r="C197" s="236"/>
      <c r="D197" s="230" t="s">
        <v>159</v>
      </c>
      <c r="E197" s="237" t="s">
        <v>1</v>
      </c>
      <c r="F197" s="238" t="s">
        <v>337</v>
      </c>
      <c r="G197" s="236"/>
      <c r="H197" s="239">
        <v>25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159</v>
      </c>
      <c r="AU197" s="245" t="s">
        <v>86</v>
      </c>
      <c r="AV197" s="13" t="s">
        <v>86</v>
      </c>
      <c r="AW197" s="13" t="s">
        <v>32</v>
      </c>
      <c r="AX197" s="13" t="s">
        <v>76</v>
      </c>
      <c r="AY197" s="245" t="s">
        <v>127</v>
      </c>
    </row>
    <row r="198" s="14" customFormat="1">
      <c r="A198" s="14"/>
      <c r="B198" s="260"/>
      <c r="C198" s="261"/>
      <c r="D198" s="230" t="s">
        <v>159</v>
      </c>
      <c r="E198" s="262" t="s">
        <v>1</v>
      </c>
      <c r="F198" s="263" t="s">
        <v>293</v>
      </c>
      <c r="G198" s="261"/>
      <c r="H198" s="264">
        <v>30.600000000000001</v>
      </c>
      <c r="I198" s="265"/>
      <c r="J198" s="261"/>
      <c r="K198" s="261"/>
      <c r="L198" s="266"/>
      <c r="M198" s="267"/>
      <c r="N198" s="268"/>
      <c r="O198" s="268"/>
      <c r="P198" s="268"/>
      <c r="Q198" s="268"/>
      <c r="R198" s="268"/>
      <c r="S198" s="268"/>
      <c r="T198" s="26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0" t="s">
        <v>159</v>
      </c>
      <c r="AU198" s="270" t="s">
        <v>86</v>
      </c>
      <c r="AV198" s="14" t="s">
        <v>134</v>
      </c>
      <c r="AW198" s="14" t="s">
        <v>32</v>
      </c>
      <c r="AX198" s="14" t="s">
        <v>84</v>
      </c>
      <c r="AY198" s="270" t="s">
        <v>127</v>
      </c>
    </row>
    <row r="199" s="2" customFormat="1" ht="24.15" customHeight="1">
      <c r="A199" s="37"/>
      <c r="B199" s="38"/>
      <c r="C199" s="217" t="s">
        <v>248</v>
      </c>
      <c r="D199" s="217" t="s">
        <v>129</v>
      </c>
      <c r="E199" s="218" t="s">
        <v>338</v>
      </c>
      <c r="F199" s="219" t="s">
        <v>339</v>
      </c>
      <c r="G199" s="220" t="s">
        <v>156</v>
      </c>
      <c r="H199" s="221">
        <v>0.192</v>
      </c>
      <c r="I199" s="222"/>
      <c r="J199" s="223">
        <f>ROUND(I199*H199,2)</f>
        <v>0</v>
      </c>
      <c r="K199" s="219" t="s">
        <v>133</v>
      </c>
      <c r="L199" s="43"/>
      <c r="M199" s="224" t="s">
        <v>1</v>
      </c>
      <c r="N199" s="225" t="s">
        <v>41</v>
      </c>
      <c r="O199" s="90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134</v>
      </c>
      <c r="AT199" s="228" t="s">
        <v>129</v>
      </c>
      <c r="AU199" s="228" t="s">
        <v>86</v>
      </c>
      <c r="AY199" s="16" t="s">
        <v>127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84</v>
      </c>
      <c r="BK199" s="229">
        <f>ROUND(I199*H199,2)</f>
        <v>0</v>
      </c>
      <c r="BL199" s="16" t="s">
        <v>134</v>
      </c>
      <c r="BM199" s="228" t="s">
        <v>340</v>
      </c>
    </row>
    <row r="200" s="2" customFormat="1">
      <c r="A200" s="37"/>
      <c r="B200" s="38"/>
      <c r="C200" s="39"/>
      <c r="D200" s="230" t="s">
        <v>136</v>
      </c>
      <c r="E200" s="39"/>
      <c r="F200" s="231" t="s">
        <v>341</v>
      </c>
      <c r="G200" s="39"/>
      <c r="H200" s="39"/>
      <c r="I200" s="232"/>
      <c r="J200" s="39"/>
      <c r="K200" s="39"/>
      <c r="L200" s="43"/>
      <c r="M200" s="233"/>
      <c r="N200" s="234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136</v>
      </c>
      <c r="AU200" s="16" t="s">
        <v>86</v>
      </c>
    </row>
    <row r="201" s="13" customFormat="1">
      <c r="A201" s="13"/>
      <c r="B201" s="235"/>
      <c r="C201" s="236"/>
      <c r="D201" s="230" t="s">
        <v>159</v>
      </c>
      <c r="E201" s="237" t="s">
        <v>1</v>
      </c>
      <c r="F201" s="238" t="s">
        <v>342</v>
      </c>
      <c r="G201" s="236"/>
      <c r="H201" s="239">
        <v>0.192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159</v>
      </c>
      <c r="AU201" s="245" t="s">
        <v>86</v>
      </c>
      <c r="AV201" s="13" t="s">
        <v>86</v>
      </c>
      <c r="AW201" s="13" t="s">
        <v>32</v>
      </c>
      <c r="AX201" s="13" t="s">
        <v>84</v>
      </c>
      <c r="AY201" s="245" t="s">
        <v>127</v>
      </c>
    </row>
    <row r="202" s="2" customFormat="1" ht="16.5" customHeight="1">
      <c r="A202" s="37"/>
      <c r="B202" s="38"/>
      <c r="C202" s="217" t="s">
        <v>253</v>
      </c>
      <c r="D202" s="217" t="s">
        <v>129</v>
      </c>
      <c r="E202" s="218" t="s">
        <v>343</v>
      </c>
      <c r="F202" s="219" t="s">
        <v>344</v>
      </c>
      <c r="G202" s="220" t="s">
        <v>170</v>
      </c>
      <c r="H202" s="221">
        <v>1.9199999999999999</v>
      </c>
      <c r="I202" s="222"/>
      <c r="J202" s="223">
        <f>ROUND(I202*H202,2)</f>
        <v>0</v>
      </c>
      <c r="K202" s="219" t="s">
        <v>133</v>
      </c>
      <c r="L202" s="43"/>
      <c r="M202" s="224" t="s">
        <v>1</v>
      </c>
      <c r="N202" s="225" t="s">
        <v>41</v>
      </c>
      <c r="O202" s="90"/>
      <c r="P202" s="226">
        <f>O202*H202</f>
        <v>0</v>
      </c>
      <c r="Q202" s="226">
        <v>0.0063899999999999998</v>
      </c>
      <c r="R202" s="226">
        <f>Q202*H202</f>
        <v>0.0122688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134</v>
      </c>
      <c r="AT202" s="228" t="s">
        <v>129</v>
      </c>
      <c r="AU202" s="228" t="s">
        <v>86</v>
      </c>
      <c r="AY202" s="16" t="s">
        <v>127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84</v>
      </c>
      <c r="BK202" s="229">
        <f>ROUND(I202*H202,2)</f>
        <v>0</v>
      </c>
      <c r="BL202" s="16" t="s">
        <v>134</v>
      </c>
      <c r="BM202" s="228" t="s">
        <v>345</v>
      </c>
    </row>
    <row r="203" s="2" customFormat="1">
      <c r="A203" s="37"/>
      <c r="B203" s="38"/>
      <c r="C203" s="39"/>
      <c r="D203" s="230" t="s">
        <v>136</v>
      </c>
      <c r="E203" s="39"/>
      <c r="F203" s="231" t="s">
        <v>346</v>
      </c>
      <c r="G203" s="39"/>
      <c r="H203" s="39"/>
      <c r="I203" s="232"/>
      <c r="J203" s="39"/>
      <c r="K203" s="39"/>
      <c r="L203" s="43"/>
      <c r="M203" s="233"/>
      <c r="N203" s="234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136</v>
      </c>
      <c r="AU203" s="16" t="s">
        <v>86</v>
      </c>
    </row>
    <row r="204" s="13" customFormat="1">
      <c r="A204" s="13"/>
      <c r="B204" s="235"/>
      <c r="C204" s="236"/>
      <c r="D204" s="230" t="s">
        <v>159</v>
      </c>
      <c r="E204" s="237" t="s">
        <v>1</v>
      </c>
      <c r="F204" s="238" t="s">
        <v>347</v>
      </c>
      <c r="G204" s="236"/>
      <c r="H204" s="239">
        <v>1.9199999999999999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159</v>
      </c>
      <c r="AU204" s="245" t="s">
        <v>86</v>
      </c>
      <c r="AV204" s="13" t="s">
        <v>86</v>
      </c>
      <c r="AW204" s="13" t="s">
        <v>32</v>
      </c>
      <c r="AX204" s="13" t="s">
        <v>84</v>
      </c>
      <c r="AY204" s="245" t="s">
        <v>127</v>
      </c>
    </row>
    <row r="205" s="12" customFormat="1" ht="22.8" customHeight="1">
      <c r="A205" s="12"/>
      <c r="B205" s="201"/>
      <c r="C205" s="202"/>
      <c r="D205" s="203" t="s">
        <v>75</v>
      </c>
      <c r="E205" s="215" t="s">
        <v>173</v>
      </c>
      <c r="F205" s="215" t="s">
        <v>228</v>
      </c>
      <c r="G205" s="202"/>
      <c r="H205" s="202"/>
      <c r="I205" s="205"/>
      <c r="J205" s="216">
        <f>BK205</f>
        <v>0</v>
      </c>
      <c r="K205" s="202"/>
      <c r="L205" s="207"/>
      <c r="M205" s="208"/>
      <c r="N205" s="209"/>
      <c r="O205" s="209"/>
      <c r="P205" s="210">
        <f>SUM(P206:P296)</f>
        <v>0</v>
      </c>
      <c r="Q205" s="209"/>
      <c r="R205" s="210">
        <f>SUM(R206:R296)</f>
        <v>2.5050950599999995</v>
      </c>
      <c r="S205" s="209"/>
      <c r="T205" s="211">
        <f>SUM(T206:T296)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2" t="s">
        <v>84</v>
      </c>
      <c r="AT205" s="213" t="s">
        <v>75</v>
      </c>
      <c r="AU205" s="213" t="s">
        <v>84</v>
      </c>
      <c r="AY205" s="212" t="s">
        <v>127</v>
      </c>
      <c r="BK205" s="214">
        <f>SUM(BK206:BK296)</f>
        <v>0</v>
      </c>
    </row>
    <row r="206" s="2" customFormat="1" ht="24.15" customHeight="1">
      <c r="A206" s="37"/>
      <c r="B206" s="38"/>
      <c r="C206" s="217" t="s">
        <v>257</v>
      </c>
      <c r="D206" s="217" t="s">
        <v>129</v>
      </c>
      <c r="E206" s="218" t="s">
        <v>348</v>
      </c>
      <c r="F206" s="219" t="s">
        <v>349</v>
      </c>
      <c r="G206" s="220" t="s">
        <v>232</v>
      </c>
      <c r="H206" s="221">
        <v>2</v>
      </c>
      <c r="I206" s="222"/>
      <c r="J206" s="223">
        <f>ROUND(I206*H206,2)</f>
        <v>0</v>
      </c>
      <c r="K206" s="219" t="s">
        <v>133</v>
      </c>
      <c r="L206" s="43"/>
      <c r="M206" s="224" t="s">
        <v>1</v>
      </c>
      <c r="N206" s="225" t="s">
        <v>41</v>
      </c>
      <c r="O206" s="90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134</v>
      </c>
      <c r="AT206" s="228" t="s">
        <v>129</v>
      </c>
      <c r="AU206" s="228" t="s">
        <v>86</v>
      </c>
      <c r="AY206" s="16" t="s">
        <v>127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84</v>
      </c>
      <c r="BK206" s="229">
        <f>ROUND(I206*H206,2)</f>
        <v>0</v>
      </c>
      <c r="BL206" s="16" t="s">
        <v>134</v>
      </c>
      <c r="BM206" s="228" t="s">
        <v>350</v>
      </c>
    </row>
    <row r="207" s="2" customFormat="1">
      <c r="A207" s="37"/>
      <c r="B207" s="38"/>
      <c r="C207" s="39"/>
      <c r="D207" s="230" t="s">
        <v>136</v>
      </c>
      <c r="E207" s="39"/>
      <c r="F207" s="231" t="s">
        <v>351</v>
      </c>
      <c r="G207" s="39"/>
      <c r="H207" s="39"/>
      <c r="I207" s="232"/>
      <c r="J207" s="39"/>
      <c r="K207" s="39"/>
      <c r="L207" s="43"/>
      <c r="M207" s="233"/>
      <c r="N207" s="234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136</v>
      </c>
      <c r="AU207" s="16" t="s">
        <v>86</v>
      </c>
    </row>
    <row r="208" s="2" customFormat="1" ht="24.15" customHeight="1">
      <c r="A208" s="37"/>
      <c r="B208" s="38"/>
      <c r="C208" s="217" t="s">
        <v>262</v>
      </c>
      <c r="D208" s="217" t="s">
        <v>129</v>
      </c>
      <c r="E208" s="218" t="s">
        <v>352</v>
      </c>
      <c r="F208" s="219" t="s">
        <v>353</v>
      </c>
      <c r="G208" s="220" t="s">
        <v>232</v>
      </c>
      <c r="H208" s="221">
        <v>2</v>
      </c>
      <c r="I208" s="222"/>
      <c r="J208" s="223">
        <f>ROUND(I208*H208,2)</f>
        <v>0</v>
      </c>
      <c r="K208" s="219" t="s">
        <v>133</v>
      </c>
      <c r="L208" s="43"/>
      <c r="M208" s="224" t="s">
        <v>1</v>
      </c>
      <c r="N208" s="225" t="s">
        <v>41</v>
      </c>
      <c r="O208" s="90"/>
      <c r="P208" s="226">
        <f>O208*H208</f>
        <v>0</v>
      </c>
      <c r="Q208" s="226">
        <v>0.00167</v>
      </c>
      <c r="R208" s="226">
        <f>Q208*H208</f>
        <v>0.0033400000000000001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134</v>
      </c>
      <c r="AT208" s="228" t="s">
        <v>129</v>
      </c>
      <c r="AU208" s="228" t="s">
        <v>86</v>
      </c>
      <c r="AY208" s="16" t="s">
        <v>127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84</v>
      </c>
      <c r="BK208" s="229">
        <f>ROUND(I208*H208,2)</f>
        <v>0</v>
      </c>
      <c r="BL208" s="16" t="s">
        <v>134</v>
      </c>
      <c r="BM208" s="228" t="s">
        <v>354</v>
      </c>
    </row>
    <row r="209" s="2" customFormat="1">
      <c r="A209" s="37"/>
      <c r="B209" s="38"/>
      <c r="C209" s="39"/>
      <c r="D209" s="230" t="s">
        <v>136</v>
      </c>
      <c r="E209" s="39"/>
      <c r="F209" s="231" t="s">
        <v>355</v>
      </c>
      <c r="G209" s="39"/>
      <c r="H209" s="39"/>
      <c r="I209" s="232"/>
      <c r="J209" s="39"/>
      <c r="K209" s="39"/>
      <c r="L209" s="43"/>
      <c r="M209" s="233"/>
      <c r="N209" s="23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136</v>
      </c>
      <c r="AU209" s="16" t="s">
        <v>86</v>
      </c>
    </row>
    <row r="210" s="2" customFormat="1" ht="16.5" customHeight="1">
      <c r="A210" s="37"/>
      <c r="B210" s="38"/>
      <c r="C210" s="246" t="s">
        <v>269</v>
      </c>
      <c r="D210" s="246" t="s">
        <v>205</v>
      </c>
      <c r="E210" s="247" t="s">
        <v>356</v>
      </c>
      <c r="F210" s="248" t="s">
        <v>357</v>
      </c>
      <c r="G210" s="249" t="s">
        <v>232</v>
      </c>
      <c r="H210" s="250">
        <v>1</v>
      </c>
      <c r="I210" s="251"/>
      <c r="J210" s="252">
        <f>ROUND(I210*H210,2)</f>
        <v>0</v>
      </c>
      <c r="K210" s="248" t="s">
        <v>133</v>
      </c>
      <c r="L210" s="253"/>
      <c r="M210" s="254" t="s">
        <v>1</v>
      </c>
      <c r="N210" s="255" t="s">
        <v>41</v>
      </c>
      <c r="O210" s="90"/>
      <c r="P210" s="226">
        <f>O210*H210</f>
        <v>0</v>
      </c>
      <c r="Q210" s="226">
        <v>0.0141</v>
      </c>
      <c r="R210" s="226">
        <f>Q210*H210</f>
        <v>0.0141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173</v>
      </c>
      <c r="AT210" s="228" t="s">
        <v>205</v>
      </c>
      <c r="AU210" s="228" t="s">
        <v>86</v>
      </c>
      <c r="AY210" s="16" t="s">
        <v>127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84</v>
      </c>
      <c r="BK210" s="229">
        <f>ROUND(I210*H210,2)</f>
        <v>0</v>
      </c>
      <c r="BL210" s="16" t="s">
        <v>134</v>
      </c>
      <c r="BM210" s="228" t="s">
        <v>358</v>
      </c>
    </row>
    <row r="211" s="2" customFormat="1">
      <c r="A211" s="37"/>
      <c r="B211" s="38"/>
      <c r="C211" s="39"/>
      <c r="D211" s="230" t="s">
        <v>136</v>
      </c>
      <c r="E211" s="39"/>
      <c r="F211" s="231" t="s">
        <v>357</v>
      </c>
      <c r="G211" s="39"/>
      <c r="H211" s="39"/>
      <c r="I211" s="232"/>
      <c r="J211" s="39"/>
      <c r="K211" s="39"/>
      <c r="L211" s="43"/>
      <c r="M211" s="233"/>
      <c r="N211" s="23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136</v>
      </c>
      <c r="AU211" s="16" t="s">
        <v>86</v>
      </c>
    </row>
    <row r="212" s="2" customFormat="1" ht="24.15" customHeight="1">
      <c r="A212" s="37"/>
      <c r="B212" s="38"/>
      <c r="C212" s="246" t="s">
        <v>359</v>
      </c>
      <c r="D212" s="246" t="s">
        <v>205</v>
      </c>
      <c r="E212" s="247" t="s">
        <v>360</v>
      </c>
      <c r="F212" s="248" t="s">
        <v>361</v>
      </c>
      <c r="G212" s="249" t="s">
        <v>232</v>
      </c>
      <c r="H212" s="250">
        <v>1</v>
      </c>
      <c r="I212" s="251"/>
      <c r="J212" s="252">
        <f>ROUND(I212*H212,2)</f>
        <v>0</v>
      </c>
      <c r="K212" s="248" t="s">
        <v>133</v>
      </c>
      <c r="L212" s="253"/>
      <c r="M212" s="254" t="s">
        <v>1</v>
      </c>
      <c r="N212" s="255" t="s">
        <v>41</v>
      </c>
      <c r="O212" s="90"/>
      <c r="P212" s="226">
        <f>O212*H212</f>
        <v>0</v>
      </c>
      <c r="Q212" s="226">
        <v>0.0080000000000000002</v>
      </c>
      <c r="R212" s="226">
        <f>Q212*H212</f>
        <v>0.0080000000000000002</v>
      </c>
      <c r="S212" s="226">
        <v>0</v>
      </c>
      <c r="T212" s="22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8" t="s">
        <v>173</v>
      </c>
      <c r="AT212" s="228" t="s">
        <v>205</v>
      </c>
      <c r="AU212" s="228" t="s">
        <v>86</v>
      </c>
      <c r="AY212" s="16" t="s">
        <v>127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6" t="s">
        <v>84</v>
      </c>
      <c r="BK212" s="229">
        <f>ROUND(I212*H212,2)</f>
        <v>0</v>
      </c>
      <c r="BL212" s="16" t="s">
        <v>134</v>
      </c>
      <c r="BM212" s="228" t="s">
        <v>362</v>
      </c>
    </row>
    <row r="213" s="2" customFormat="1">
      <c r="A213" s="37"/>
      <c r="B213" s="38"/>
      <c r="C213" s="39"/>
      <c r="D213" s="230" t="s">
        <v>136</v>
      </c>
      <c r="E213" s="39"/>
      <c r="F213" s="231" t="s">
        <v>361</v>
      </c>
      <c r="G213" s="39"/>
      <c r="H213" s="39"/>
      <c r="I213" s="232"/>
      <c r="J213" s="39"/>
      <c r="K213" s="39"/>
      <c r="L213" s="43"/>
      <c r="M213" s="233"/>
      <c r="N213" s="234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136</v>
      </c>
      <c r="AU213" s="16" t="s">
        <v>86</v>
      </c>
    </row>
    <row r="214" s="2" customFormat="1" ht="24.15" customHeight="1">
      <c r="A214" s="37"/>
      <c r="B214" s="38"/>
      <c r="C214" s="217" t="s">
        <v>363</v>
      </c>
      <c r="D214" s="217" t="s">
        <v>129</v>
      </c>
      <c r="E214" s="218" t="s">
        <v>364</v>
      </c>
      <c r="F214" s="219" t="s">
        <v>365</v>
      </c>
      <c r="G214" s="220" t="s">
        <v>232</v>
      </c>
      <c r="H214" s="221">
        <v>2</v>
      </c>
      <c r="I214" s="222"/>
      <c r="J214" s="223">
        <f>ROUND(I214*H214,2)</f>
        <v>0</v>
      </c>
      <c r="K214" s="219" t="s">
        <v>133</v>
      </c>
      <c r="L214" s="43"/>
      <c r="M214" s="224" t="s">
        <v>1</v>
      </c>
      <c r="N214" s="225" t="s">
        <v>41</v>
      </c>
      <c r="O214" s="90"/>
      <c r="P214" s="226">
        <f>O214*H214</f>
        <v>0</v>
      </c>
      <c r="Q214" s="226">
        <v>0.0017099999999999999</v>
      </c>
      <c r="R214" s="226">
        <f>Q214*H214</f>
        <v>0.0034199999999999999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134</v>
      </c>
      <c r="AT214" s="228" t="s">
        <v>129</v>
      </c>
      <c r="AU214" s="228" t="s">
        <v>86</v>
      </c>
      <c r="AY214" s="16" t="s">
        <v>127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84</v>
      </c>
      <c r="BK214" s="229">
        <f>ROUND(I214*H214,2)</f>
        <v>0</v>
      </c>
      <c r="BL214" s="16" t="s">
        <v>134</v>
      </c>
      <c r="BM214" s="228" t="s">
        <v>366</v>
      </c>
    </row>
    <row r="215" s="2" customFormat="1">
      <c r="A215" s="37"/>
      <c r="B215" s="38"/>
      <c r="C215" s="39"/>
      <c r="D215" s="230" t="s">
        <v>136</v>
      </c>
      <c r="E215" s="39"/>
      <c r="F215" s="231" t="s">
        <v>367</v>
      </c>
      <c r="G215" s="39"/>
      <c r="H215" s="39"/>
      <c r="I215" s="232"/>
      <c r="J215" s="39"/>
      <c r="K215" s="39"/>
      <c r="L215" s="43"/>
      <c r="M215" s="233"/>
      <c r="N215" s="23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136</v>
      </c>
      <c r="AU215" s="16" t="s">
        <v>86</v>
      </c>
    </row>
    <row r="216" s="2" customFormat="1" ht="24.15" customHeight="1">
      <c r="A216" s="37"/>
      <c r="B216" s="38"/>
      <c r="C216" s="246" t="s">
        <v>368</v>
      </c>
      <c r="D216" s="246" t="s">
        <v>205</v>
      </c>
      <c r="E216" s="247" t="s">
        <v>369</v>
      </c>
      <c r="F216" s="248" t="s">
        <v>370</v>
      </c>
      <c r="G216" s="249" t="s">
        <v>232</v>
      </c>
      <c r="H216" s="250">
        <v>2</v>
      </c>
      <c r="I216" s="251"/>
      <c r="J216" s="252">
        <f>ROUND(I216*H216,2)</f>
        <v>0</v>
      </c>
      <c r="K216" s="248" t="s">
        <v>133</v>
      </c>
      <c r="L216" s="253"/>
      <c r="M216" s="254" t="s">
        <v>1</v>
      </c>
      <c r="N216" s="255" t="s">
        <v>41</v>
      </c>
      <c r="O216" s="90"/>
      <c r="P216" s="226">
        <f>O216*H216</f>
        <v>0</v>
      </c>
      <c r="Q216" s="226">
        <v>0.0149</v>
      </c>
      <c r="R216" s="226">
        <f>Q216*H216</f>
        <v>0.0298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173</v>
      </c>
      <c r="AT216" s="228" t="s">
        <v>205</v>
      </c>
      <c r="AU216" s="228" t="s">
        <v>86</v>
      </c>
      <c r="AY216" s="16" t="s">
        <v>127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84</v>
      </c>
      <c r="BK216" s="229">
        <f>ROUND(I216*H216,2)</f>
        <v>0</v>
      </c>
      <c r="BL216" s="16" t="s">
        <v>134</v>
      </c>
      <c r="BM216" s="228" t="s">
        <v>371</v>
      </c>
    </row>
    <row r="217" s="2" customFormat="1">
      <c r="A217" s="37"/>
      <c r="B217" s="38"/>
      <c r="C217" s="39"/>
      <c r="D217" s="230" t="s">
        <v>136</v>
      </c>
      <c r="E217" s="39"/>
      <c r="F217" s="231" t="s">
        <v>370</v>
      </c>
      <c r="G217" s="39"/>
      <c r="H217" s="39"/>
      <c r="I217" s="232"/>
      <c r="J217" s="39"/>
      <c r="K217" s="39"/>
      <c r="L217" s="43"/>
      <c r="M217" s="233"/>
      <c r="N217" s="234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136</v>
      </c>
      <c r="AU217" s="16" t="s">
        <v>86</v>
      </c>
    </row>
    <row r="218" s="2" customFormat="1" ht="24.15" customHeight="1">
      <c r="A218" s="37"/>
      <c r="B218" s="38"/>
      <c r="C218" s="217" t="s">
        <v>372</v>
      </c>
      <c r="D218" s="217" t="s">
        <v>129</v>
      </c>
      <c r="E218" s="218" t="s">
        <v>373</v>
      </c>
      <c r="F218" s="219" t="s">
        <v>374</v>
      </c>
      <c r="G218" s="220" t="s">
        <v>146</v>
      </c>
      <c r="H218" s="221">
        <v>306</v>
      </c>
      <c r="I218" s="222"/>
      <c r="J218" s="223">
        <f>ROUND(I218*H218,2)</f>
        <v>0</v>
      </c>
      <c r="K218" s="219" t="s">
        <v>133</v>
      </c>
      <c r="L218" s="43"/>
      <c r="M218" s="224" t="s">
        <v>1</v>
      </c>
      <c r="N218" s="225" t="s">
        <v>41</v>
      </c>
      <c r="O218" s="90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8" t="s">
        <v>134</v>
      </c>
      <c r="AT218" s="228" t="s">
        <v>129</v>
      </c>
      <c r="AU218" s="228" t="s">
        <v>86</v>
      </c>
      <c r="AY218" s="16" t="s">
        <v>127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6" t="s">
        <v>84</v>
      </c>
      <c r="BK218" s="229">
        <f>ROUND(I218*H218,2)</f>
        <v>0</v>
      </c>
      <c r="BL218" s="16" t="s">
        <v>134</v>
      </c>
      <c r="BM218" s="228" t="s">
        <v>375</v>
      </c>
    </row>
    <row r="219" s="2" customFormat="1">
      <c r="A219" s="37"/>
      <c r="B219" s="38"/>
      <c r="C219" s="39"/>
      <c r="D219" s="230" t="s">
        <v>136</v>
      </c>
      <c r="E219" s="39"/>
      <c r="F219" s="231" t="s">
        <v>376</v>
      </c>
      <c r="G219" s="39"/>
      <c r="H219" s="39"/>
      <c r="I219" s="232"/>
      <c r="J219" s="39"/>
      <c r="K219" s="39"/>
      <c r="L219" s="43"/>
      <c r="M219" s="233"/>
      <c r="N219" s="234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136</v>
      </c>
      <c r="AU219" s="16" t="s">
        <v>86</v>
      </c>
    </row>
    <row r="220" s="13" customFormat="1">
      <c r="A220" s="13"/>
      <c r="B220" s="235"/>
      <c r="C220" s="236"/>
      <c r="D220" s="230" t="s">
        <v>159</v>
      </c>
      <c r="E220" s="237" t="s">
        <v>1</v>
      </c>
      <c r="F220" s="238" t="s">
        <v>377</v>
      </c>
      <c r="G220" s="236"/>
      <c r="H220" s="239">
        <v>306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159</v>
      </c>
      <c r="AU220" s="245" t="s">
        <v>86</v>
      </c>
      <c r="AV220" s="13" t="s">
        <v>86</v>
      </c>
      <c r="AW220" s="13" t="s">
        <v>32</v>
      </c>
      <c r="AX220" s="13" t="s">
        <v>84</v>
      </c>
      <c r="AY220" s="245" t="s">
        <v>127</v>
      </c>
    </row>
    <row r="221" s="2" customFormat="1" ht="21.75" customHeight="1">
      <c r="A221" s="37"/>
      <c r="B221" s="38"/>
      <c r="C221" s="246" t="s">
        <v>378</v>
      </c>
      <c r="D221" s="246" t="s">
        <v>205</v>
      </c>
      <c r="E221" s="247" t="s">
        <v>379</v>
      </c>
      <c r="F221" s="248" t="s">
        <v>380</v>
      </c>
      <c r="G221" s="249" t="s">
        <v>146</v>
      </c>
      <c r="H221" s="250">
        <v>310.58999999999997</v>
      </c>
      <c r="I221" s="251"/>
      <c r="J221" s="252">
        <f>ROUND(I221*H221,2)</f>
        <v>0</v>
      </c>
      <c r="K221" s="248" t="s">
        <v>133</v>
      </c>
      <c r="L221" s="253"/>
      <c r="M221" s="254" t="s">
        <v>1</v>
      </c>
      <c r="N221" s="255" t="s">
        <v>41</v>
      </c>
      <c r="O221" s="90"/>
      <c r="P221" s="226">
        <f>O221*H221</f>
        <v>0</v>
      </c>
      <c r="Q221" s="226">
        <v>0.00147</v>
      </c>
      <c r="R221" s="226">
        <f>Q221*H221</f>
        <v>0.45656729999999995</v>
      </c>
      <c r="S221" s="226">
        <v>0</v>
      </c>
      <c r="T221" s="22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8" t="s">
        <v>173</v>
      </c>
      <c r="AT221" s="228" t="s">
        <v>205</v>
      </c>
      <c r="AU221" s="228" t="s">
        <v>86</v>
      </c>
      <c r="AY221" s="16" t="s">
        <v>127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6" t="s">
        <v>84</v>
      </c>
      <c r="BK221" s="229">
        <f>ROUND(I221*H221,2)</f>
        <v>0</v>
      </c>
      <c r="BL221" s="16" t="s">
        <v>134</v>
      </c>
      <c r="BM221" s="228" t="s">
        <v>381</v>
      </c>
    </row>
    <row r="222" s="2" customFormat="1">
      <c r="A222" s="37"/>
      <c r="B222" s="38"/>
      <c r="C222" s="39"/>
      <c r="D222" s="230" t="s">
        <v>136</v>
      </c>
      <c r="E222" s="39"/>
      <c r="F222" s="231" t="s">
        <v>380</v>
      </c>
      <c r="G222" s="39"/>
      <c r="H222" s="39"/>
      <c r="I222" s="232"/>
      <c r="J222" s="39"/>
      <c r="K222" s="39"/>
      <c r="L222" s="43"/>
      <c r="M222" s="233"/>
      <c r="N222" s="234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136</v>
      </c>
      <c r="AU222" s="16" t="s">
        <v>86</v>
      </c>
    </row>
    <row r="223" s="2" customFormat="1">
      <c r="A223" s="37"/>
      <c r="B223" s="38"/>
      <c r="C223" s="39"/>
      <c r="D223" s="230" t="s">
        <v>382</v>
      </c>
      <c r="E223" s="39"/>
      <c r="F223" s="271" t="s">
        <v>383</v>
      </c>
      <c r="G223" s="39"/>
      <c r="H223" s="39"/>
      <c r="I223" s="232"/>
      <c r="J223" s="39"/>
      <c r="K223" s="39"/>
      <c r="L223" s="43"/>
      <c r="M223" s="233"/>
      <c r="N223" s="234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382</v>
      </c>
      <c r="AU223" s="16" t="s">
        <v>86</v>
      </c>
    </row>
    <row r="224" s="13" customFormat="1">
      <c r="A224" s="13"/>
      <c r="B224" s="235"/>
      <c r="C224" s="236"/>
      <c r="D224" s="230" t="s">
        <v>159</v>
      </c>
      <c r="E224" s="236"/>
      <c r="F224" s="238" t="s">
        <v>384</v>
      </c>
      <c r="G224" s="236"/>
      <c r="H224" s="239">
        <v>310.58999999999997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5" t="s">
        <v>159</v>
      </c>
      <c r="AU224" s="245" t="s">
        <v>86</v>
      </c>
      <c r="AV224" s="13" t="s">
        <v>86</v>
      </c>
      <c r="AW224" s="13" t="s">
        <v>4</v>
      </c>
      <c r="AX224" s="13" t="s">
        <v>84</v>
      </c>
      <c r="AY224" s="245" t="s">
        <v>127</v>
      </c>
    </row>
    <row r="225" s="2" customFormat="1" ht="16.5" customHeight="1">
      <c r="A225" s="37"/>
      <c r="B225" s="38"/>
      <c r="C225" s="246" t="s">
        <v>385</v>
      </c>
      <c r="D225" s="246" t="s">
        <v>205</v>
      </c>
      <c r="E225" s="247" t="s">
        <v>386</v>
      </c>
      <c r="F225" s="248" t="s">
        <v>387</v>
      </c>
      <c r="G225" s="249" t="s">
        <v>232</v>
      </c>
      <c r="H225" s="250">
        <v>1</v>
      </c>
      <c r="I225" s="251"/>
      <c r="J225" s="252">
        <f>ROUND(I225*H225,2)</f>
        <v>0</v>
      </c>
      <c r="K225" s="248" t="s">
        <v>133</v>
      </c>
      <c r="L225" s="253"/>
      <c r="M225" s="254" t="s">
        <v>1</v>
      </c>
      <c r="N225" s="255" t="s">
        <v>41</v>
      </c>
      <c r="O225" s="90"/>
      <c r="P225" s="226">
        <f>O225*H225</f>
        <v>0</v>
      </c>
      <c r="Q225" s="226">
        <v>0.00019000000000000001</v>
      </c>
      <c r="R225" s="226">
        <f>Q225*H225</f>
        <v>0.00019000000000000001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173</v>
      </c>
      <c r="AT225" s="228" t="s">
        <v>205</v>
      </c>
      <c r="AU225" s="228" t="s">
        <v>86</v>
      </c>
      <c r="AY225" s="16" t="s">
        <v>127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84</v>
      </c>
      <c r="BK225" s="229">
        <f>ROUND(I225*H225,2)</f>
        <v>0</v>
      </c>
      <c r="BL225" s="16" t="s">
        <v>134</v>
      </c>
      <c r="BM225" s="228" t="s">
        <v>388</v>
      </c>
    </row>
    <row r="226" s="2" customFormat="1">
      <c r="A226" s="37"/>
      <c r="B226" s="38"/>
      <c r="C226" s="39"/>
      <c r="D226" s="230" t="s">
        <v>136</v>
      </c>
      <c r="E226" s="39"/>
      <c r="F226" s="231" t="s">
        <v>387</v>
      </c>
      <c r="G226" s="39"/>
      <c r="H226" s="39"/>
      <c r="I226" s="232"/>
      <c r="J226" s="39"/>
      <c r="K226" s="39"/>
      <c r="L226" s="43"/>
      <c r="M226" s="233"/>
      <c r="N226" s="234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136</v>
      </c>
      <c r="AU226" s="16" t="s">
        <v>86</v>
      </c>
    </row>
    <row r="227" s="2" customFormat="1" ht="21.75" customHeight="1">
      <c r="A227" s="37"/>
      <c r="B227" s="38"/>
      <c r="C227" s="246" t="s">
        <v>389</v>
      </c>
      <c r="D227" s="246" t="s">
        <v>205</v>
      </c>
      <c r="E227" s="247" t="s">
        <v>390</v>
      </c>
      <c r="F227" s="248" t="s">
        <v>391</v>
      </c>
      <c r="G227" s="249" t="s">
        <v>232</v>
      </c>
      <c r="H227" s="250">
        <v>1</v>
      </c>
      <c r="I227" s="251"/>
      <c r="J227" s="252">
        <f>ROUND(I227*H227,2)</f>
        <v>0</v>
      </c>
      <c r="K227" s="248" t="s">
        <v>133</v>
      </c>
      <c r="L227" s="253"/>
      <c r="M227" s="254" t="s">
        <v>1</v>
      </c>
      <c r="N227" s="255" t="s">
        <v>41</v>
      </c>
      <c r="O227" s="90"/>
      <c r="P227" s="226">
        <f>O227*H227</f>
        <v>0</v>
      </c>
      <c r="Q227" s="226">
        <v>0.0022000000000000001</v>
      </c>
      <c r="R227" s="226">
        <f>Q227*H227</f>
        <v>0.0022000000000000001</v>
      </c>
      <c r="S227" s="226">
        <v>0</v>
      </c>
      <c r="T227" s="22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8" t="s">
        <v>173</v>
      </c>
      <c r="AT227" s="228" t="s">
        <v>205</v>
      </c>
      <c r="AU227" s="228" t="s">
        <v>86</v>
      </c>
      <c r="AY227" s="16" t="s">
        <v>127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6" t="s">
        <v>84</v>
      </c>
      <c r="BK227" s="229">
        <f>ROUND(I227*H227,2)</f>
        <v>0</v>
      </c>
      <c r="BL227" s="16" t="s">
        <v>134</v>
      </c>
      <c r="BM227" s="228" t="s">
        <v>392</v>
      </c>
    </row>
    <row r="228" s="2" customFormat="1">
      <c r="A228" s="37"/>
      <c r="B228" s="38"/>
      <c r="C228" s="39"/>
      <c r="D228" s="230" t="s">
        <v>136</v>
      </c>
      <c r="E228" s="39"/>
      <c r="F228" s="231" t="s">
        <v>391</v>
      </c>
      <c r="G228" s="39"/>
      <c r="H228" s="39"/>
      <c r="I228" s="232"/>
      <c r="J228" s="39"/>
      <c r="K228" s="39"/>
      <c r="L228" s="43"/>
      <c r="M228" s="233"/>
      <c r="N228" s="234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136</v>
      </c>
      <c r="AU228" s="16" t="s">
        <v>86</v>
      </c>
    </row>
    <row r="229" s="2" customFormat="1" ht="16.5" customHeight="1">
      <c r="A229" s="37"/>
      <c r="B229" s="38"/>
      <c r="C229" s="246" t="s">
        <v>393</v>
      </c>
      <c r="D229" s="246" t="s">
        <v>205</v>
      </c>
      <c r="E229" s="247" t="s">
        <v>394</v>
      </c>
      <c r="F229" s="248" t="s">
        <v>395</v>
      </c>
      <c r="G229" s="249" t="s">
        <v>232</v>
      </c>
      <c r="H229" s="250">
        <v>1</v>
      </c>
      <c r="I229" s="251"/>
      <c r="J229" s="252">
        <f>ROUND(I229*H229,2)</f>
        <v>0</v>
      </c>
      <c r="K229" s="248" t="s">
        <v>133</v>
      </c>
      <c r="L229" s="253"/>
      <c r="M229" s="254" t="s">
        <v>1</v>
      </c>
      <c r="N229" s="255" t="s">
        <v>41</v>
      </c>
      <c r="O229" s="90"/>
      <c r="P229" s="226">
        <f>O229*H229</f>
        <v>0</v>
      </c>
      <c r="Q229" s="226">
        <v>1.0000000000000001E-05</v>
      </c>
      <c r="R229" s="226">
        <f>Q229*H229</f>
        <v>1.0000000000000001E-05</v>
      </c>
      <c r="S229" s="226">
        <v>0</v>
      </c>
      <c r="T229" s="22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8" t="s">
        <v>173</v>
      </c>
      <c r="AT229" s="228" t="s">
        <v>205</v>
      </c>
      <c r="AU229" s="228" t="s">
        <v>86</v>
      </c>
      <c r="AY229" s="16" t="s">
        <v>127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6" t="s">
        <v>84</v>
      </c>
      <c r="BK229" s="229">
        <f>ROUND(I229*H229,2)</f>
        <v>0</v>
      </c>
      <c r="BL229" s="16" t="s">
        <v>134</v>
      </c>
      <c r="BM229" s="228" t="s">
        <v>396</v>
      </c>
    </row>
    <row r="230" s="2" customFormat="1">
      <c r="A230" s="37"/>
      <c r="B230" s="38"/>
      <c r="C230" s="39"/>
      <c r="D230" s="230" t="s">
        <v>136</v>
      </c>
      <c r="E230" s="39"/>
      <c r="F230" s="231" t="s">
        <v>395</v>
      </c>
      <c r="G230" s="39"/>
      <c r="H230" s="39"/>
      <c r="I230" s="232"/>
      <c r="J230" s="39"/>
      <c r="K230" s="39"/>
      <c r="L230" s="43"/>
      <c r="M230" s="233"/>
      <c r="N230" s="234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136</v>
      </c>
      <c r="AU230" s="16" t="s">
        <v>86</v>
      </c>
    </row>
    <row r="231" s="2" customFormat="1" ht="24.15" customHeight="1">
      <c r="A231" s="37"/>
      <c r="B231" s="38"/>
      <c r="C231" s="217" t="s">
        <v>397</v>
      </c>
      <c r="D231" s="217" t="s">
        <v>129</v>
      </c>
      <c r="E231" s="218" t="s">
        <v>230</v>
      </c>
      <c r="F231" s="219" t="s">
        <v>231</v>
      </c>
      <c r="G231" s="220" t="s">
        <v>232</v>
      </c>
      <c r="H231" s="221">
        <v>10</v>
      </c>
      <c r="I231" s="222"/>
      <c r="J231" s="223">
        <f>ROUND(I231*H231,2)</f>
        <v>0</v>
      </c>
      <c r="K231" s="219" t="s">
        <v>133</v>
      </c>
      <c r="L231" s="43"/>
      <c r="M231" s="224" t="s">
        <v>1</v>
      </c>
      <c r="N231" s="225" t="s">
        <v>41</v>
      </c>
      <c r="O231" s="90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8" t="s">
        <v>134</v>
      </c>
      <c r="AT231" s="228" t="s">
        <v>129</v>
      </c>
      <c r="AU231" s="228" t="s">
        <v>86</v>
      </c>
      <c r="AY231" s="16" t="s">
        <v>127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6" t="s">
        <v>84</v>
      </c>
      <c r="BK231" s="229">
        <f>ROUND(I231*H231,2)</f>
        <v>0</v>
      </c>
      <c r="BL231" s="16" t="s">
        <v>134</v>
      </c>
      <c r="BM231" s="228" t="s">
        <v>398</v>
      </c>
    </row>
    <row r="232" s="2" customFormat="1">
      <c r="A232" s="37"/>
      <c r="B232" s="38"/>
      <c r="C232" s="39"/>
      <c r="D232" s="230" t="s">
        <v>136</v>
      </c>
      <c r="E232" s="39"/>
      <c r="F232" s="231" t="s">
        <v>234</v>
      </c>
      <c r="G232" s="39"/>
      <c r="H232" s="39"/>
      <c r="I232" s="232"/>
      <c r="J232" s="39"/>
      <c r="K232" s="39"/>
      <c r="L232" s="43"/>
      <c r="M232" s="233"/>
      <c r="N232" s="234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136</v>
      </c>
      <c r="AU232" s="16" t="s">
        <v>86</v>
      </c>
    </row>
    <row r="233" s="2" customFormat="1" ht="16.5" customHeight="1">
      <c r="A233" s="37"/>
      <c r="B233" s="38"/>
      <c r="C233" s="246" t="s">
        <v>399</v>
      </c>
      <c r="D233" s="246" t="s">
        <v>205</v>
      </c>
      <c r="E233" s="247" t="s">
        <v>236</v>
      </c>
      <c r="F233" s="248" t="s">
        <v>237</v>
      </c>
      <c r="G233" s="249" t="s">
        <v>232</v>
      </c>
      <c r="H233" s="250">
        <v>10</v>
      </c>
      <c r="I233" s="251"/>
      <c r="J233" s="252">
        <f>ROUND(I233*H233,2)</f>
        <v>0</v>
      </c>
      <c r="K233" s="248" t="s">
        <v>133</v>
      </c>
      <c r="L233" s="253"/>
      <c r="M233" s="254" t="s">
        <v>1</v>
      </c>
      <c r="N233" s="255" t="s">
        <v>41</v>
      </c>
      <c r="O233" s="90"/>
      <c r="P233" s="226">
        <f>O233*H233</f>
        <v>0</v>
      </c>
      <c r="Q233" s="226">
        <v>0.00038999999999999999</v>
      </c>
      <c r="R233" s="226">
        <f>Q233*H233</f>
        <v>0.0038999999999999998</v>
      </c>
      <c r="S233" s="226">
        <v>0</v>
      </c>
      <c r="T233" s="22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8" t="s">
        <v>173</v>
      </c>
      <c r="AT233" s="228" t="s">
        <v>205</v>
      </c>
      <c r="AU233" s="228" t="s">
        <v>86</v>
      </c>
      <c r="AY233" s="16" t="s">
        <v>127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6" t="s">
        <v>84</v>
      </c>
      <c r="BK233" s="229">
        <f>ROUND(I233*H233,2)</f>
        <v>0</v>
      </c>
      <c r="BL233" s="16" t="s">
        <v>134</v>
      </c>
      <c r="BM233" s="228" t="s">
        <v>400</v>
      </c>
    </row>
    <row r="234" s="2" customFormat="1">
      <c r="A234" s="37"/>
      <c r="B234" s="38"/>
      <c r="C234" s="39"/>
      <c r="D234" s="230" t="s">
        <v>136</v>
      </c>
      <c r="E234" s="39"/>
      <c r="F234" s="231" t="s">
        <v>237</v>
      </c>
      <c r="G234" s="39"/>
      <c r="H234" s="39"/>
      <c r="I234" s="232"/>
      <c r="J234" s="39"/>
      <c r="K234" s="39"/>
      <c r="L234" s="43"/>
      <c r="M234" s="233"/>
      <c r="N234" s="234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136</v>
      </c>
      <c r="AU234" s="16" t="s">
        <v>86</v>
      </c>
    </row>
    <row r="235" s="2" customFormat="1" ht="21.75" customHeight="1">
      <c r="A235" s="37"/>
      <c r="B235" s="38"/>
      <c r="C235" s="246" t="s">
        <v>401</v>
      </c>
      <c r="D235" s="246" t="s">
        <v>205</v>
      </c>
      <c r="E235" s="247" t="s">
        <v>402</v>
      </c>
      <c r="F235" s="248" t="s">
        <v>403</v>
      </c>
      <c r="G235" s="249" t="s">
        <v>232</v>
      </c>
      <c r="H235" s="250">
        <v>6</v>
      </c>
      <c r="I235" s="251"/>
      <c r="J235" s="252">
        <f>ROUND(I235*H235,2)</f>
        <v>0</v>
      </c>
      <c r="K235" s="248" t="s">
        <v>133</v>
      </c>
      <c r="L235" s="253"/>
      <c r="M235" s="254" t="s">
        <v>1</v>
      </c>
      <c r="N235" s="255" t="s">
        <v>41</v>
      </c>
      <c r="O235" s="90"/>
      <c r="P235" s="226">
        <f>O235*H235</f>
        <v>0</v>
      </c>
      <c r="Q235" s="226">
        <v>0.0035999999999999999</v>
      </c>
      <c r="R235" s="226">
        <f>Q235*H235</f>
        <v>0.021600000000000001</v>
      </c>
      <c r="S235" s="226">
        <v>0</v>
      </c>
      <c r="T235" s="22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8" t="s">
        <v>173</v>
      </c>
      <c r="AT235" s="228" t="s">
        <v>205</v>
      </c>
      <c r="AU235" s="228" t="s">
        <v>86</v>
      </c>
      <c r="AY235" s="16" t="s">
        <v>127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6" t="s">
        <v>84</v>
      </c>
      <c r="BK235" s="229">
        <f>ROUND(I235*H235,2)</f>
        <v>0</v>
      </c>
      <c r="BL235" s="16" t="s">
        <v>134</v>
      </c>
      <c r="BM235" s="228" t="s">
        <v>404</v>
      </c>
    </row>
    <row r="236" s="2" customFormat="1">
      <c r="A236" s="37"/>
      <c r="B236" s="38"/>
      <c r="C236" s="39"/>
      <c r="D236" s="230" t="s">
        <v>136</v>
      </c>
      <c r="E236" s="39"/>
      <c r="F236" s="231" t="s">
        <v>403</v>
      </c>
      <c r="G236" s="39"/>
      <c r="H236" s="39"/>
      <c r="I236" s="232"/>
      <c r="J236" s="39"/>
      <c r="K236" s="39"/>
      <c r="L236" s="43"/>
      <c r="M236" s="233"/>
      <c r="N236" s="234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136</v>
      </c>
      <c r="AU236" s="16" t="s">
        <v>86</v>
      </c>
    </row>
    <row r="237" s="2" customFormat="1" ht="16.5" customHeight="1">
      <c r="A237" s="37"/>
      <c r="B237" s="38"/>
      <c r="C237" s="246" t="s">
        <v>405</v>
      </c>
      <c r="D237" s="246" t="s">
        <v>205</v>
      </c>
      <c r="E237" s="247" t="s">
        <v>406</v>
      </c>
      <c r="F237" s="248" t="s">
        <v>407</v>
      </c>
      <c r="G237" s="249" t="s">
        <v>232</v>
      </c>
      <c r="H237" s="250">
        <v>6</v>
      </c>
      <c r="I237" s="251"/>
      <c r="J237" s="252">
        <f>ROUND(I237*H237,2)</f>
        <v>0</v>
      </c>
      <c r="K237" s="248" t="s">
        <v>133</v>
      </c>
      <c r="L237" s="253"/>
      <c r="M237" s="254" t="s">
        <v>1</v>
      </c>
      <c r="N237" s="255" t="s">
        <v>41</v>
      </c>
      <c r="O237" s="90"/>
      <c r="P237" s="226">
        <f>O237*H237</f>
        <v>0</v>
      </c>
      <c r="Q237" s="226">
        <v>0.00048000000000000001</v>
      </c>
      <c r="R237" s="226">
        <f>Q237*H237</f>
        <v>0.0028800000000000002</v>
      </c>
      <c r="S237" s="226">
        <v>0</v>
      </c>
      <c r="T237" s="22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8" t="s">
        <v>173</v>
      </c>
      <c r="AT237" s="228" t="s">
        <v>205</v>
      </c>
      <c r="AU237" s="228" t="s">
        <v>86</v>
      </c>
      <c r="AY237" s="16" t="s">
        <v>127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6" t="s">
        <v>84</v>
      </c>
      <c r="BK237" s="229">
        <f>ROUND(I237*H237,2)</f>
        <v>0</v>
      </c>
      <c r="BL237" s="16" t="s">
        <v>134</v>
      </c>
      <c r="BM237" s="228" t="s">
        <v>408</v>
      </c>
    </row>
    <row r="238" s="2" customFormat="1">
      <c r="A238" s="37"/>
      <c r="B238" s="38"/>
      <c r="C238" s="39"/>
      <c r="D238" s="230" t="s">
        <v>136</v>
      </c>
      <c r="E238" s="39"/>
      <c r="F238" s="231" t="s">
        <v>407</v>
      </c>
      <c r="G238" s="39"/>
      <c r="H238" s="39"/>
      <c r="I238" s="232"/>
      <c r="J238" s="39"/>
      <c r="K238" s="39"/>
      <c r="L238" s="43"/>
      <c r="M238" s="233"/>
      <c r="N238" s="234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136</v>
      </c>
      <c r="AU238" s="16" t="s">
        <v>86</v>
      </c>
    </row>
    <row r="239" s="2" customFormat="1" ht="24.15" customHeight="1">
      <c r="A239" s="37"/>
      <c r="B239" s="38"/>
      <c r="C239" s="217" t="s">
        <v>409</v>
      </c>
      <c r="D239" s="217" t="s">
        <v>129</v>
      </c>
      <c r="E239" s="218" t="s">
        <v>410</v>
      </c>
      <c r="F239" s="219" t="s">
        <v>411</v>
      </c>
      <c r="G239" s="220" t="s">
        <v>232</v>
      </c>
      <c r="H239" s="221">
        <v>5</v>
      </c>
      <c r="I239" s="222"/>
      <c r="J239" s="223">
        <f>ROUND(I239*H239,2)</f>
        <v>0</v>
      </c>
      <c r="K239" s="219" t="s">
        <v>133</v>
      </c>
      <c r="L239" s="43"/>
      <c r="M239" s="224" t="s">
        <v>1</v>
      </c>
      <c r="N239" s="225" t="s">
        <v>41</v>
      </c>
      <c r="O239" s="90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8" t="s">
        <v>134</v>
      </c>
      <c r="AT239" s="228" t="s">
        <v>129</v>
      </c>
      <c r="AU239" s="228" t="s">
        <v>86</v>
      </c>
      <c r="AY239" s="16" t="s">
        <v>127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6" t="s">
        <v>84</v>
      </c>
      <c r="BK239" s="229">
        <f>ROUND(I239*H239,2)</f>
        <v>0</v>
      </c>
      <c r="BL239" s="16" t="s">
        <v>134</v>
      </c>
      <c r="BM239" s="228" t="s">
        <v>412</v>
      </c>
    </row>
    <row r="240" s="2" customFormat="1">
      <c r="A240" s="37"/>
      <c r="B240" s="38"/>
      <c r="C240" s="39"/>
      <c r="D240" s="230" t="s">
        <v>136</v>
      </c>
      <c r="E240" s="39"/>
      <c r="F240" s="231" t="s">
        <v>413</v>
      </c>
      <c r="G240" s="39"/>
      <c r="H240" s="39"/>
      <c r="I240" s="232"/>
      <c r="J240" s="39"/>
      <c r="K240" s="39"/>
      <c r="L240" s="43"/>
      <c r="M240" s="233"/>
      <c r="N240" s="234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136</v>
      </c>
      <c r="AU240" s="16" t="s">
        <v>86</v>
      </c>
    </row>
    <row r="241" s="2" customFormat="1" ht="16.5" customHeight="1">
      <c r="A241" s="37"/>
      <c r="B241" s="38"/>
      <c r="C241" s="246" t="s">
        <v>414</v>
      </c>
      <c r="D241" s="246" t="s">
        <v>205</v>
      </c>
      <c r="E241" s="247" t="s">
        <v>415</v>
      </c>
      <c r="F241" s="248" t="s">
        <v>416</v>
      </c>
      <c r="G241" s="249" t="s">
        <v>232</v>
      </c>
      <c r="H241" s="250">
        <v>2</v>
      </c>
      <c r="I241" s="251"/>
      <c r="J241" s="252">
        <f>ROUND(I241*H241,2)</f>
        <v>0</v>
      </c>
      <c r="K241" s="248" t="s">
        <v>133</v>
      </c>
      <c r="L241" s="253"/>
      <c r="M241" s="254" t="s">
        <v>1</v>
      </c>
      <c r="N241" s="255" t="s">
        <v>41</v>
      </c>
      <c r="O241" s="90"/>
      <c r="P241" s="226">
        <f>O241*H241</f>
        <v>0</v>
      </c>
      <c r="Q241" s="226">
        <v>0.00072000000000000005</v>
      </c>
      <c r="R241" s="226">
        <f>Q241*H241</f>
        <v>0.0014400000000000001</v>
      </c>
      <c r="S241" s="226">
        <v>0</v>
      </c>
      <c r="T241" s="22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8" t="s">
        <v>173</v>
      </c>
      <c r="AT241" s="228" t="s">
        <v>205</v>
      </c>
      <c r="AU241" s="228" t="s">
        <v>86</v>
      </c>
      <c r="AY241" s="16" t="s">
        <v>127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6" t="s">
        <v>84</v>
      </c>
      <c r="BK241" s="229">
        <f>ROUND(I241*H241,2)</f>
        <v>0</v>
      </c>
      <c r="BL241" s="16" t="s">
        <v>134</v>
      </c>
      <c r="BM241" s="228" t="s">
        <v>417</v>
      </c>
    </row>
    <row r="242" s="2" customFormat="1">
      <c r="A242" s="37"/>
      <c r="B242" s="38"/>
      <c r="C242" s="39"/>
      <c r="D242" s="230" t="s">
        <v>136</v>
      </c>
      <c r="E242" s="39"/>
      <c r="F242" s="231" t="s">
        <v>416</v>
      </c>
      <c r="G242" s="39"/>
      <c r="H242" s="39"/>
      <c r="I242" s="232"/>
      <c r="J242" s="39"/>
      <c r="K242" s="39"/>
      <c r="L242" s="43"/>
      <c r="M242" s="233"/>
      <c r="N242" s="234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136</v>
      </c>
      <c r="AU242" s="16" t="s">
        <v>86</v>
      </c>
    </row>
    <row r="243" s="2" customFormat="1" ht="24.15" customHeight="1">
      <c r="A243" s="37"/>
      <c r="B243" s="38"/>
      <c r="C243" s="246" t="s">
        <v>418</v>
      </c>
      <c r="D243" s="246" t="s">
        <v>205</v>
      </c>
      <c r="E243" s="247" t="s">
        <v>419</v>
      </c>
      <c r="F243" s="248" t="s">
        <v>420</v>
      </c>
      <c r="G243" s="249" t="s">
        <v>232</v>
      </c>
      <c r="H243" s="250">
        <v>3</v>
      </c>
      <c r="I243" s="251"/>
      <c r="J243" s="252">
        <f>ROUND(I243*H243,2)</f>
        <v>0</v>
      </c>
      <c r="K243" s="248" t="s">
        <v>1</v>
      </c>
      <c r="L243" s="253"/>
      <c r="M243" s="254" t="s">
        <v>1</v>
      </c>
      <c r="N243" s="255" t="s">
        <v>41</v>
      </c>
      <c r="O243" s="90"/>
      <c r="P243" s="226">
        <f>O243*H243</f>
        <v>0</v>
      </c>
      <c r="Q243" s="226">
        <v>0.0014</v>
      </c>
      <c r="R243" s="226">
        <f>Q243*H243</f>
        <v>0.0041999999999999997</v>
      </c>
      <c r="S243" s="226">
        <v>0</v>
      </c>
      <c r="T243" s="22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8" t="s">
        <v>173</v>
      </c>
      <c r="AT243" s="228" t="s">
        <v>205</v>
      </c>
      <c r="AU243" s="228" t="s">
        <v>86</v>
      </c>
      <c r="AY243" s="16" t="s">
        <v>127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6" t="s">
        <v>84</v>
      </c>
      <c r="BK243" s="229">
        <f>ROUND(I243*H243,2)</f>
        <v>0</v>
      </c>
      <c r="BL243" s="16" t="s">
        <v>134</v>
      </c>
      <c r="BM243" s="228" t="s">
        <v>421</v>
      </c>
    </row>
    <row r="244" s="2" customFormat="1">
      <c r="A244" s="37"/>
      <c r="B244" s="38"/>
      <c r="C244" s="39"/>
      <c r="D244" s="230" t="s">
        <v>136</v>
      </c>
      <c r="E244" s="39"/>
      <c r="F244" s="231" t="s">
        <v>420</v>
      </c>
      <c r="G244" s="39"/>
      <c r="H244" s="39"/>
      <c r="I244" s="232"/>
      <c r="J244" s="39"/>
      <c r="K244" s="39"/>
      <c r="L244" s="43"/>
      <c r="M244" s="233"/>
      <c r="N244" s="234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136</v>
      </c>
      <c r="AU244" s="16" t="s">
        <v>86</v>
      </c>
    </row>
    <row r="245" s="2" customFormat="1" ht="24.15" customHeight="1">
      <c r="A245" s="37"/>
      <c r="B245" s="38"/>
      <c r="C245" s="217" t="s">
        <v>422</v>
      </c>
      <c r="D245" s="217" t="s">
        <v>129</v>
      </c>
      <c r="E245" s="218" t="s">
        <v>423</v>
      </c>
      <c r="F245" s="219" t="s">
        <v>424</v>
      </c>
      <c r="G245" s="220" t="s">
        <v>232</v>
      </c>
      <c r="H245" s="221">
        <v>1</v>
      </c>
      <c r="I245" s="222"/>
      <c r="J245" s="223">
        <f>ROUND(I245*H245,2)</f>
        <v>0</v>
      </c>
      <c r="K245" s="219" t="s">
        <v>133</v>
      </c>
      <c r="L245" s="43"/>
      <c r="M245" s="224" t="s">
        <v>1</v>
      </c>
      <c r="N245" s="225" t="s">
        <v>41</v>
      </c>
      <c r="O245" s="90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8" t="s">
        <v>134</v>
      </c>
      <c r="AT245" s="228" t="s">
        <v>129</v>
      </c>
      <c r="AU245" s="228" t="s">
        <v>86</v>
      </c>
      <c r="AY245" s="16" t="s">
        <v>127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6" t="s">
        <v>84</v>
      </c>
      <c r="BK245" s="229">
        <f>ROUND(I245*H245,2)</f>
        <v>0</v>
      </c>
      <c r="BL245" s="16" t="s">
        <v>134</v>
      </c>
      <c r="BM245" s="228" t="s">
        <v>425</v>
      </c>
    </row>
    <row r="246" s="2" customFormat="1">
      <c r="A246" s="37"/>
      <c r="B246" s="38"/>
      <c r="C246" s="39"/>
      <c r="D246" s="230" t="s">
        <v>136</v>
      </c>
      <c r="E246" s="39"/>
      <c r="F246" s="231" t="s">
        <v>426</v>
      </c>
      <c r="G246" s="39"/>
      <c r="H246" s="39"/>
      <c r="I246" s="232"/>
      <c r="J246" s="39"/>
      <c r="K246" s="39"/>
      <c r="L246" s="43"/>
      <c r="M246" s="233"/>
      <c r="N246" s="234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136</v>
      </c>
      <c r="AU246" s="16" t="s">
        <v>86</v>
      </c>
    </row>
    <row r="247" s="2" customFormat="1" ht="24.15" customHeight="1">
      <c r="A247" s="37"/>
      <c r="B247" s="38"/>
      <c r="C247" s="246" t="s">
        <v>427</v>
      </c>
      <c r="D247" s="246" t="s">
        <v>205</v>
      </c>
      <c r="E247" s="247" t="s">
        <v>428</v>
      </c>
      <c r="F247" s="248" t="s">
        <v>429</v>
      </c>
      <c r="G247" s="249" t="s">
        <v>232</v>
      </c>
      <c r="H247" s="250">
        <v>1</v>
      </c>
      <c r="I247" s="251"/>
      <c r="J247" s="252">
        <f>ROUND(I247*H247,2)</f>
        <v>0</v>
      </c>
      <c r="K247" s="248" t="s">
        <v>133</v>
      </c>
      <c r="L247" s="253"/>
      <c r="M247" s="254" t="s">
        <v>1</v>
      </c>
      <c r="N247" s="255" t="s">
        <v>41</v>
      </c>
      <c r="O247" s="90"/>
      <c r="P247" s="226">
        <f>O247*H247</f>
        <v>0</v>
      </c>
      <c r="Q247" s="226">
        <v>0.0014499999999999999</v>
      </c>
      <c r="R247" s="226">
        <f>Q247*H247</f>
        <v>0.0014499999999999999</v>
      </c>
      <c r="S247" s="226">
        <v>0</v>
      </c>
      <c r="T247" s="22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8" t="s">
        <v>173</v>
      </c>
      <c r="AT247" s="228" t="s">
        <v>205</v>
      </c>
      <c r="AU247" s="228" t="s">
        <v>86</v>
      </c>
      <c r="AY247" s="16" t="s">
        <v>127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6" t="s">
        <v>84</v>
      </c>
      <c r="BK247" s="229">
        <f>ROUND(I247*H247,2)</f>
        <v>0</v>
      </c>
      <c r="BL247" s="16" t="s">
        <v>134</v>
      </c>
      <c r="BM247" s="228" t="s">
        <v>430</v>
      </c>
    </row>
    <row r="248" s="2" customFormat="1">
      <c r="A248" s="37"/>
      <c r="B248" s="38"/>
      <c r="C248" s="39"/>
      <c r="D248" s="230" t="s">
        <v>136</v>
      </c>
      <c r="E248" s="39"/>
      <c r="F248" s="231" t="s">
        <v>429</v>
      </c>
      <c r="G248" s="39"/>
      <c r="H248" s="39"/>
      <c r="I248" s="232"/>
      <c r="J248" s="39"/>
      <c r="K248" s="39"/>
      <c r="L248" s="43"/>
      <c r="M248" s="233"/>
      <c r="N248" s="234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136</v>
      </c>
      <c r="AU248" s="16" t="s">
        <v>86</v>
      </c>
    </row>
    <row r="249" s="2" customFormat="1" ht="16.5" customHeight="1">
      <c r="A249" s="37"/>
      <c r="B249" s="38"/>
      <c r="C249" s="246" t="s">
        <v>431</v>
      </c>
      <c r="D249" s="246" t="s">
        <v>205</v>
      </c>
      <c r="E249" s="247" t="s">
        <v>432</v>
      </c>
      <c r="F249" s="248" t="s">
        <v>433</v>
      </c>
      <c r="G249" s="249" t="s">
        <v>232</v>
      </c>
      <c r="H249" s="250">
        <v>1</v>
      </c>
      <c r="I249" s="251"/>
      <c r="J249" s="252">
        <f>ROUND(I249*H249,2)</f>
        <v>0</v>
      </c>
      <c r="K249" s="248" t="s">
        <v>133</v>
      </c>
      <c r="L249" s="253"/>
      <c r="M249" s="254" t="s">
        <v>1</v>
      </c>
      <c r="N249" s="255" t="s">
        <v>41</v>
      </c>
      <c r="O249" s="90"/>
      <c r="P249" s="226">
        <f>O249*H249</f>
        <v>0</v>
      </c>
      <c r="Q249" s="226">
        <v>1.0000000000000001E-05</v>
      </c>
      <c r="R249" s="226">
        <f>Q249*H249</f>
        <v>1.0000000000000001E-05</v>
      </c>
      <c r="S249" s="226">
        <v>0</v>
      </c>
      <c r="T249" s="22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8" t="s">
        <v>173</v>
      </c>
      <c r="AT249" s="228" t="s">
        <v>205</v>
      </c>
      <c r="AU249" s="228" t="s">
        <v>86</v>
      </c>
      <c r="AY249" s="16" t="s">
        <v>127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6" t="s">
        <v>84</v>
      </c>
      <c r="BK249" s="229">
        <f>ROUND(I249*H249,2)</f>
        <v>0</v>
      </c>
      <c r="BL249" s="16" t="s">
        <v>134</v>
      </c>
      <c r="BM249" s="228" t="s">
        <v>434</v>
      </c>
    </row>
    <row r="250" s="2" customFormat="1">
      <c r="A250" s="37"/>
      <c r="B250" s="38"/>
      <c r="C250" s="39"/>
      <c r="D250" s="230" t="s">
        <v>136</v>
      </c>
      <c r="E250" s="39"/>
      <c r="F250" s="231" t="s">
        <v>433</v>
      </c>
      <c r="G250" s="39"/>
      <c r="H250" s="39"/>
      <c r="I250" s="232"/>
      <c r="J250" s="39"/>
      <c r="K250" s="39"/>
      <c r="L250" s="43"/>
      <c r="M250" s="233"/>
      <c r="N250" s="234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136</v>
      </c>
      <c r="AU250" s="16" t="s">
        <v>86</v>
      </c>
    </row>
    <row r="251" s="2" customFormat="1" ht="21.75" customHeight="1">
      <c r="A251" s="37"/>
      <c r="B251" s="38"/>
      <c r="C251" s="217" t="s">
        <v>435</v>
      </c>
      <c r="D251" s="217" t="s">
        <v>129</v>
      </c>
      <c r="E251" s="218" t="s">
        <v>436</v>
      </c>
      <c r="F251" s="219" t="s">
        <v>437</v>
      </c>
      <c r="G251" s="220" t="s">
        <v>232</v>
      </c>
      <c r="H251" s="221">
        <v>5</v>
      </c>
      <c r="I251" s="222"/>
      <c r="J251" s="223">
        <f>ROUND(I251*H251,2)</f>
        <v>0</v>
      </c>
      <c r="K251" s="219" t="s">
        <v>133</v>
      </c>
      <c r="L251" s="43"/>
      <c r="M251" s="224" t="s">
        <v>1</v>
      </c>
      <c r="N251" s="225" t="s">
        <v>41</v>
      </c>
      <c r="O251" s="90"/>
      <c r="P251" s="226">
        <f>O251*H251</f>
        <v>0</v>
      </c>
      <c r="Q251" s="226">
        <v>0.00161652</v>
      </c>
      <c r="R251" s="226">
        <f>Q251*H251</f>
        <v>0.0080826000000000005</v>
      </c>
      <c r="S251" s="226">
        <v>0</v>
      </c>
      <c r="T251" s="22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8" t="s">
        <v>134</v>
      </c>
      <c r="AT251" s="228" t="s">
        <v>129</v>
      </c>
      <c r="AU251" s="228" t="s">
        <v>86</v>
      </c>
      <c r="AY251" s="16" t="s">
        <v>127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6" t="s">
        <v>84</v>
      </c>
      <c r="BK251" s="229">
        <f>ROUND(I251*H251,2)</f>
        <v>0</v>
      </c>
      <c r="BL251" s="16" t="s">
        <v>134</v>
      </c>
      <c r="BM251" s="228" t="s">
        <v>438</v>
      </c>
    </row>
    <row r="252" s="2" customFormat="1">
      <c r="A252" s="37"/>
      <c r="B252" s="38"/>
      <c r="C252" s="39"/>
      <c r="D252" s="230" t="s">
        <v>136</v>
      </c>
      <c r="E252" s="39"/>
      <c r="F252" s="231" t="s">
        <v>439</v>
      </c>
      <c r="G252" s="39"/>
      <c r="H252" s="39"/>
      <c r="I252" s="232"/>
      <c r="J252" s="39"/>
      <c r="K252" s="39"/>
      <c r="L252" s="43"/>
      <c r="M252" s="233"/>
      <c r="N252" s="234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136</v>
      </c>
      <c r="AU252" s="16" t="s">
        <v>86</v>
      </c>
    </row>
    <row r="253" s="2" customFormat="1" ht="24.15" customHeight="1">
      <c r="A253" s="37"/>
      <c r="B253" s="38"/>
      <c r="C253" s="246" t="s">
        <v>440</v>
      </c>
      <c r="D253" s="246" t="s">
        <v>205</v>
      </c>
      <c r="E253" s="247" t="s">
        <v>441</v>
      </c>
      <c r="F253" s="248" t="s">
        <v>442</v>
      </c>
      <c r="G253" s="249" t="s">
        <v>232</v>
      </c>
      <c r="H253" s="250">
        <v>2</v>
      </c>
      <c r="I253" s="251"/>
      <c r="J253" s="252">
        <f>ROUND(I253*H253,2)</f>
        <v>0</v>
      </c>
      <c r="K253" s="248" t="s">
        <v>1</v>
      </c>
      <c r="L253" s="253"/>
      <c r="M253" s="254" t="s">
        <v>1</v>
      </c>
      <c r="N253" s="255" t="s">
        <v>41</v>
      </c>
      <c r="O253" s="90"/>
      <c r="P253" s="226">
        <f>O253*H253</f>
        <v>0</v>
      </c>
      <c r="Q253" s="226">
        <v>0.016199999999999999</v>
      </c>
      <c r="R253" s="226">
        <f>Q253*H253</f>
        <v>0.032399999999999998</v>
      </c>
      <c r="S253" s="226">
        <v>0</v>
      </c>
      <c r="T253" s="22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8" t="s">
        <v>173</v>
      </c>
      <c r="AT253" s="228" t="s">
        <v>205</v>
      </c>
      <c r="AU253" s="228" t="s">
        <v>86</v>
      </c>
      <c r="AY253" s="16" t="s">
        <v>127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6" t="s">
        <v>84</v>
      </c>
      <c r="BK253" s="229">
        <f>ROUND(I253*H253,2)</f>
        <v>0</v>
      </c>
      <c r="BL253" s="16" t="s">
        <v>134</v>
      </c>
      <c r="BM253" s="228" t="s">
        <v>443</v>
      </c>
    </row>
    <row r="254" s="2" customFormat="1">
      <c r="A254" s="37"/>
      <c r="B254" s="38"/>
      <c r="C254" s="39"/>
      <c r="D254" s="230" t="s">
        <v>136</v>
      </c>
      <c r="E254" s="39"/>
      <c r="F254" s="231" t="s">
        <v>442</v>
      </c>
      <c r="G254" s="39"/>
      <c r="H254" s="39"/>
      <c r="I254" s="232"/>
      <c r="J254" s="39"/>
      <c r="K254" s="39"/>
      <c r="L254" s="43"/>
      <c r="M254" s="233"/>
      <c r="N254" s="234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136</v>
      </c>
      <c r="AU254" s="16" t="s">
        <v>86</v>
      </c>
    </row>
    <row r="255" s="2" customFormat="1" ht="24.15" customHeight="1">
      <c r="A255" s="37"/>
      <c r="B255" s="38"/>
      <c r="C255" s="246" t="s">
        <v>444</v>
      </c>
      <c r="D255" s="246" t="s">
        <v>205</v>
      </c>
      <c r="E255" s="247" t="s">
        <v>445</v>
      </c>
      <c r="F255" s="248" t="s">
        <v>446</v>
      </c>
      <c r="G255" s="249" t="s">
        <v>232</v>
      </c>
      <c r="H255" s="250">
        <v>3</v>
      </c>
      <c r="I255" s="251"/>
      <c r="J255" s="252">
        <f>ROUND(I255*H255,2)</f>
        <v>0</v>
      </c>
      <c r="K255" s="248" t="s">
        <v>1</v>
      </c>
      <c r="L255" s="253"/>
      <c r="M255" s="254" t="s">
        <v>1</v>
      </c>
      <c r="N255" s="255" t="s">
        <v>41</v>
      </c>
      <c r="O255" s="90"/>
      <c r="P255" s="226">
        <f>O255*H255</f>
        <v>0</v>
      </c>
      <c r="Q255" s="226">
        <v>0.018499999999999999</v>
      </c>
      <c r="R255" s="226">
        <f>Q255*H255</f>
        <v>0.055499999999999994</v>
      </c>
      <c r="S255" s="226">
        <v>0</v>
      </c>
      <c r="T255" s="22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8" t="s">
        <v>173</v>
      </c>
      <c r="AT255" s="228" t="s">
        <v>205</v>
      </c>
      <c r="AU255" s="228" t="s">
        <v>86</v>
      </c>
      <c r="AY255" s="16" t="s">
        <v>127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6" t="s">
        <v>84</v>
      </c>
      <c r="BK255" s="229">
        <f>ROUND(I255*H255,2)</f>
        <v>0</v>
      </c>
      <c r="BL255" s="16" t="s">
        <v>134</v>
      </c>
      <c r="BM255" s="228" t="s">
        <v>447</v>
      </c>
    </row>
    <row r="256" s="2" customFormat="1">
      <c r="A256" s="37"/>
      <c r="B256" s="38"/>
      <c r="C256" s="39"/>
      <c r="D256" s="230" t="s">
        <v>136</v>
      </c>
      <c r="E256" s="39"/>
      <c r="F256" s="231" t="s">
        <v>446</v>
      </c>
      <c r="G256" s="39"/>
      <c r="H256" s="39"/>
      <c r="I256" s="232"/>
      <c r="J256" s="39"/>
      <c r="K256" s="39"/>
      <c r="L256" s="43"/>
      <c r="M256" s="233"/>
      <c r="N256" s="234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136</v>
      </c>
      <c r="AU256" s="16" t="s">
        <v>86</v>
      </c>
    </row>
    <row r="257" s="13" customFormat="1">
      <c r="A257" s="13"/>
      <c r="B257" s="235"/>
      <c r="C257" s="236"/>
      <c r="D257" s="230" t="s">
        <v>159</v>
      </c>
      <c r="E257" s="236"/>
      <c r="F257" s="238" t="s">
        <v>448</v>
      </c>
      <c r="G257" s="236"/>
      <c r="H257" s="239">
        <v>3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5" t="s">
        <v>159</v>
      </c>
      <c r="AU257" s="245" t="s">
        <v>86</v>
      </c>
      <c r="AV257" s="13" t="s">
        <v>86</v>
      </c>
      <c r="AW257" s="13" t="s">
        <v>4</v>
      </c>
      <c r="AX257" s="13" t="s">
        <v>84</v>
      </c>
      <c r="AY257" s="245" t="s">
        <v>127</v>
      </c>
    </row>
    <row r="258" s="2" customFormat="1" ht="24.15" customHeight="1">
      <c r="A258" s="37"/>
      <c r="B258" s="38"/>
      <c r="C258" s="246" t="s">
        <v>449</v>
      </c>
      <c r="D258" s="246" t="s">
        <v>205</v>
      </c>
      <c r="E258" s="247" t="s">
        <v>450</v>
      </c>
      <c r="F258" s="248" t="s">
        <v>451</v>
      </c>
      <c r="G258" s="249" t="s">
        <v>232</v>
      </c>
      <c r="H258" s="250">
        <v>5</v>
      </c>
      <c r="I258" s="251"/>
      <c r="J258" s="252">
        <f>ROUND(I258*H258,2)</f>
        <v>0</v>
      </c>
      <c r="K258" s="248" t="s">
        <v>1</v>
      </c>
      <c r="L258" s="253"/>
      <c r="M258" s="254" t="s">
        <v>1</v>
      </c>
      <c r="N258" s="255" t="s">
        <v>41</v>
      </c>
      <c r="O258" s="90"/>
      <c r="P258" s="226">
        <f>O258*H258</f>
        <v>0</v>
      </c>
      <c r="Q258" s="226">
        <v>0.0065399999999999998</v>
      </c>
      <c r="R258" s="226">
        <f>Q258*H258</f>
        <v>0.0327</v>
      </c>
      <c r="S258" s="226">
        <v>0</v>
      </c>
      <c r="T258" s="22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8" t="s">
        <v>173</v>
      </c>
      <c r="AT258" s="228" t="s">
        <v>205</v>
      </c>
      <c r="AU258" s="228" t="s">
        <v>86</v>
      </c>
      <c r="AY258" s="16" t="s">
        <v>127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6" t="s">
        <v>84</v>
      </c>
      <c r="BK258" s="229">
        <f>ROUND(I258*H258,2)</f>
        <v>0</v>
      </c>
      <c r="BL258" s="16" t="s">
        <v>134</v>
      </c>
      <c r="BM258" s="228" t="s">
        <v>452</v>
      </c>
    </row>
    <row r="259" s="2" customFormat="1">
      <c r="A259" s="37"/>
      <c r="B259" s="38"/>
      <c r="C259" s="39"/>
      <c r="D259" s="230" t="s">
        <v>136</v>
      </c>
      <c r="E259" s="39"/>
      <c r="F259" s="231" t="s">
        <v>451</v>
      </c>
      <c r="G259" s="39"/>
      <c r="H259" s="39"/>
      <c r="I259" s="232"/>
      <c r="J259" s="39"/>
      <c r="K259" s="39"/>
      <c r="L259" s="43"/>
      <c r="M259" s="233"/>
      <c r="N259" s="234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136</v>
      </c>
      <c r="AU259" s="16" t="s">
        <v>86</v>
      </c>
    </row>
    <row r="260" s="2" customFormat="1" ht="16.5" customHeight="1">
      <c r="A260" s="37"/>
      <c r="B260" s="38"/>
      <c r="C260" s="217" t="s">
        <v>453</v>
      </c>
      <c r="D260" s="217" t="s">
        <v>129</v>
      </c>
      <c r="E260" s="218" t="s">
        <v>454</v>
      </c>
      <c r="F260" s="219" t="s">
        <v>455</v>
      </c>
      <c r="G260" s="220" t="s">
        <v>232</v>
      </c>
      <c r="H260" s="221">
        <v>2</v>
      </c>
      <c r="I260" s="222"/>
      <c r="J260" s="223">
        <f>ROUND(I260*H260,2)</f>
        <v>0</v>
      </c>
      <c r="K260" s="219" t="s">
        <v>133</v>
      </c>
      <c r="L260" s="43"/>
      <c r="M260" s="224" t="s">
        <v>1</v>
      </c>
      <c r="N260" s="225" t="s">
        <v>41</v>
      </c>
      <c r="O260" s="90"/>
      <c r="P260" s="226">
        <f>O260*H260</f>
        <v>0</v>
      </c>
      <c r="Q260" s="226">
        <v>0.00036000000000000002</v>
      </c>
      <c r="R260" s="226">
        <f>Q260*H260</f>
        <v>0.00072000000000000005</v>
      </c>
      <c r="S260" s="226">
        <v>0</v>
      </c>
      <c r="T260" s="22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8" t="s">
        <v>134</v>
      </c>
      <c r="AT260" s="228" t="s">
        <v>129</v>
      </c>
      <c r="AU260" s="228" t="s">
        <v>86</v>
      </c>
      <c r="AY260" s="16" t="s">
        <v>127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6" t="s">
        <v>84</v>
      </c>
      <c r="BK260" s="229">
        <f>ROUND(I260*H260,2)</f>
        <v>0</v>
      </c>
      <c r="BL260" s="16" t="s">
        <v>134</v>
      </c>
      <c r="BM260" s="228" t="s">
        <v>456</v>
      </c>
    </row>
    <row r="261" s="2" customFormat="1">
      <c r="A261" s="37"/>
      <c r="B261" s="38"/>
      <c r="C261" s="39"/>
      <c r="D261" s="230" t="s">
        <v>136</v>
      </c>
      <c r="E261" s="39"/>
      <c r="F261" s="231" t="s">
        <v>457</v>
      </c>
      <c r="G261" s="39"/>
      <c r="H261" s="39"/>
      <c r="I261" s="232"/>
      <c r="J261" s="39"/>
      <c r="K261" s="39"/>
      <c r="L261" s="43"/>
      <c r="M261" s="233"/>
      <c r="N261" s="234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136</v>
      </c>
      <c r="AU261" s="16" t="s">
        <v>86</v>
      </c>
    </row>
    <row r="262" s="2" customFormat="1" ht="24.15" customHeight="1">
      <c r="A262" s="37"/>
      <c r="B262" s="38"/>
      <c r="C262" s="246" t="s">
        <v>458</v>
      </c>
      <c r="D262" s="246" t="s">
        <v>205</v>
      </c>
      <c r="E262" s="247" t="s">
        <v>459</v>
      </c>
      <c r="F262" s="248" t="s">
        <v>460</v>
      </c>
      <c r="G262" s="249" t="s">
        <v>232</v>
      </c>
      <c r="H262" s="250">
        <v>1</v>
      </c>
      <c r="I262" s="251"/>
      <c r="J262" s="252">
        <f>ROUND(I262*H262,2)</f>
        <v>0</v>
      </c>
      <c r="K262" s="248" t="s">
        <v>133</v>
      </c>
      <c r="L262" s="253"/>
      <c r="M262" s="254" t="s">
        <v>1</v>
      </c>
      <c r="N262" s="255" t="s">
        <v>41</v>
      </c>
      <c r="O262" s="90"/>
      <c r="P262" s="226">
        <f>O262*H262</f>
        <v>0</v>
      </c>
      <c r="Q262" s="226">
        <v>0.042500000000000003</v>
      </c>
      <c r="R262" s="226">
        <f>Q262*H262</f>
        <v>0.042500000000000003</v>
      </c>
      <c r="S262" s="226">
        <v>0</v>
      </c>
      <c r="T262" s="22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8" t="s">
        <v>173</v>
      </c>
      <c r="AT262" s="228" t="s">
        <v>205</v>
      </c>
      <c r="AU262" s="228" t="s">
        <v>86</v>
      </c>
      <c r="AY262" s="16" t="s">
        <v>127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6" t="s">
        <v>84</v>
      </c>
      <c r="BK262" s="229">
        <f>ROUND(I262*H262,2)</f>
        <v>0</v>
      </c>
      <c r="BL262" s="16" t="s">
        <v>134</v>
      </c>
      <c r="BM262" s="228" t="s">
        <v>461</v>
      </c>
    </row>
    <row r="263" s="2" customFormat="1">
      <c r="A263" s="37"/>
      <c r="B263" s="38"/>
      <c r="C263" s="39"/>
      <c r="D263" s="230" t="s">
        <v>136</v>
      </c>
      <c r="E263" s="39"/>
      <c r="F263" s="231" t="s">
        <v>460</v>
      </c>
      <c r="G263" s="39"/>
      <c r="H263" s="39"/>
      <c r="I263" s="232"/>
      <c r="J263" s="39"/>
      <c r="K263" s="39"/>
      <c r="L263" s="43"/>
      <c r="M263" s="233"/>
      <c r="N263" s="234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136</v>
      </c>
      <c r="AU263" s="16" t="s">
        <v>86</v>
      </c>
    </row>
    <row r="264" s="2" customFormat="1" ht="24.15" customHeight="1">
      <c r="A264" s="37"/>
      <c r="B264" s="38"/>
      <c r="C264" s="246" t="s">
        <v>462</v>
      </c>
      <c r="D264" s="246" t="s">
        <v>205</v>
      </c>
      <c r="E264" s="247" t="s">
        <v>463</v>
      </c>
      <c r="F264" s="248" t="s">
        <v>464</v>
      </c>
      <c r="G264" s="249" t="s">
        <v>232</v>
      </c>
      <c r="H264" s="250">
        <v>1</v>
      </c>
      <c r="I264" s="251"/>
      <c r="J264" s="252">
        <f>ROUND(I264*H264,2)</f>
        <v>0</v>
      </c>
      <c r="K264" s="248" t="s">
        <v>1</v>
      </c>
      <c r="L264" s="253"/>
      <c r="M264" s="254" t="s">
        <v>1</v>
      </c>
      <c r="N264" s="255" t="s">
        <v>41</v>
      </c>
      <c r="O264" s="90"/>
      <c r="P264" s="226">
        <f>O264*H264</f>
        <v>0</v>
      </c>
      <c r="Q264" s="226">
        <v>0.014</v>
      </c>
      <c r="R264" s="226">
        <f>Q264*H264</f>
        <v>0.014</v>
      </c>
      <c r="S264" s="226">
        <v>0</v>
      </c>
      <c r="T264" s="22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8" t="s">
        <v>173</v>
      </c>
      <c r="AT264" s="228" t="s">
        <v>205</v>
      </c>
      <c r="AU264" s="228" t="s">
        <v>86</v>
      </c>
      <c r="AY264" s="16" t="s">
        <v>127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6" t="s">
        <v>84</v>
      </c>
      <c r="BK264" s="229">
        <f>ROUND(I264*H264,2)</f>
        <v>0</v>
      </c>
      <c r="BL264" s="16" t="s">
        <v>134</v>
      </c>
      <c r="BM264" s="228" t="s">
        <v>465</v>
      </c>
    </row>
    <row r="265" s="2" customFormat="1">
      <c r="A265" s="37"/>
      <c r="B265" s="38"/>
      <c r="C265" s="39"/>
      <c r="D265" s="230" t="s">
        <v>136</v>
      </c>
      <c r="E265" s="39"/>
      <c r="F265" s="231" t="s">
        <v>464</v>
      </c>
      <c r="G265" s="39"/>
      <c r="H265" s="39"/>
      <c r="I265" s="232"/>
      <c r="J265" s="39"/>
      <c r="K265" s="39"/>
      <c r="L265" s="43"/>
      <c r="M265" s="233"/>
      <c r="N265" s="234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136</v>
      </c>
      <c r="AU265" s="16" t="s">
        <v>86</v>
      </c>
    </row>
    <row r="266" s="2" customFormat="1" ht="16.5" customHeight="1">
      <c r="A266" s="37"/>
      <c r="B266" s="38"/>
      <c r="C266" s="217" t="s">
        <v>466</v>
      </c>
      <c r="D266" s="217" t="s">
        <v>129</v>
      </c>
      <c r="E266" s="218" t="s">
        <v>240</v>
      </c>
      <c r="F266" s="219" t="s">
        <v>241</v>
      </c>
      <c r="G266" s="220" t="s">
        <v>146</v>
      </c>
      <c r="H266" s="221">
        <v>306</v>
      </c>
      <c r="I266" s="222"/>
      <c r="J266" s="223">
        <f>ROUND(I266*H266,2)</f>
        <v>0</v>
      </c>
      <c r="K266" s="219" t="s">
        <v>133</v>
      </c>
      <c r="L266" s="43"/>
      <c r="M266" s="224" t="s">
        <v>1</v>
      </c>
      <c r="N266" s="225" t="s">
        <v>41</v>
      </c>
      <c r="O266" s="90"/>
      <c r="P266" s="226">
        <f>O266*H266</f>
        <v>0</v>
      </c>
      <c r="Q266" s="226">
        <v>0</v>
      </c>
      <c r="R266" s="226">
        <f>Q266*H266</f>
        <v>0</v>
      </c>
      <c r="S266" s="226">
        <v>0</v>
      </c>
      <c r="T266" s="22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8" t="s">
        <v>134</v>
      </c>
      <c r="AT266" s="228" t="s">
        <v>129</v>
      </c>
      <c r="AU266" s="228" t="s">
        <v>86</v>
      </c>
      <c r="AY266" s="16" t="s">
        <v>127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6" t="s">
        <v>84</v>
      </c>
      <c r="BK266" s="229">
        <f>ROUND(I266*H266,2)</f>
        <v>0</v>
      </c>
      <c r="BL266" s="16" t="s">
        <v>134</v>
      </c>
      <c r="BM266" s="228" t="s">
        <v>467</v>
      </c>
    </row>
    <row r="267" s="2" customFormat="1">
      <c r="A267" s="37"/>
      <c r="B267" s="38"/>
      <c r="C267" s="39"/>
      <c r="D267" s="230" t="s">
        <v>136</v>
      </c>
      <c r="E267" s="39"/>
      <c r="F267" s="231" t="s">
        <v>243</v>
      </c>
      <c r="G267" s="39"/>
      <c r="H267" s="39"/>
      <c r="I267" s="232"/>
      <c r="J267" s="39"/>
      <c r="K267" s="39"/>
      <c r="L267" s="43"/>
      <c r="M267" s="233"/>
      <c r="N267" s="234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136</v>
      </c>
      <c r="AU267" s="16" t="s">
        <v>86</v>
      </c>
    </row>
    <row r="268" s="2" customFormat="1" ht="24.15" customHeight="1">
      <c r="A268" s="37"/>
      <c r="B268" s="38"/>
      <c r="C268" s="217" t="s">
        <v>468</v>
      </c>
      <c r="D268" s="217" t="s">
        <v>129</v>
      </c>
      <c r="E268" s="218" t="s">
        <v>244</v>
      </c>
      <c r="F268" s="219" t="s">
        <v>245</v>
      </c>
      <c r="G268" s="220" t="s">
        <v>146</v>
      </c>
      <c r="H268" s="221">
        <v>306</v>
      </c>
      <c r="I268" s="222"/>
      <c r="J268" s="223">
        <f>ROUND(I268*H268,2)</f>
        <v>0</v>
      </c>
      <c r="K268" s="219" t="s">
        <v>133</v>
      </c>
      <c r="L268" s="43"/>
      <c r="M268" s="224" t="s">
        <v>1</v>
      </c>
      <c r="N268" s="225" t="s">
        <v>41</v>
      </c>
      <c r="O268" s="90"/>
      <c r="P268" s="226">
        <f>O268*H268</f>
        <v>0</v>
      </c>
      <c r="Q268" s="226">
        <v>0</v>
      </c>
      <c r="R268" s="226">
        <f>Q268*H268</f>
        <v>0</v>
      </c>
      <c r="S268" s="226">
        <v>0</v>
      </c>
      <c r="T268" s="22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8" t="s">
        <v>134</v>
      </c>
      <c r="AT268" s="228" t="s">
        <v>129</v>
      </c>
      <c r="AU268" s="228" t="s">
        <v>86</v>
      </c>
      <c r="AY268" s="16" t="s">
        <v>127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6" t="s">
        <v>84</v>
      </c>
      <c r="BK268" s="229">
        <f>ROUND(I268*H268,2)</f>
        <v>0</v>
      </c>
      <c r="BL268" s="16" t="s">
        <v>134</v>
      </c>
      <c r="BM268" s="228" t="s">
        <v>469</v>
      </c>
    </row>
    <row r="269" s="2" customFormat="1">
      <c r="A269" s="37"/>
      <c r="B269" s="38"/>
      <c r="C269" s="39"/>
      <c r="D269" s="230" t="s">
        <v>136</v>
      </c>
      <c r="E269" s="39"/>
      <c r="F269" s="231" t="s">
        <v>245</v>
      </c>
      <c r="G269" s="39"/>
      <c r="H269" s="39"/>
      <c r="I269" s="232"/>
      <c r="J269" s="39"/>
      <c r="K269" s="39"/>
      <c r="L269" s="43"/>
      <c r="M269" s="233"/>
      <c r="N269" s="234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136</v>
      </c>
      <c r="AU269" s="16" t="s">
        <v>86</v>
      </c>
    </row>
    <row r="270" s="13" customFormat="1">
      <c r="A270" s="13"/>
      <c r="B270" s="235"/>
      <c r="C270" s="236"/>
      <c r="D270" s="230" t="s">
        <v>159</v>
      </c>
      <c r="E270" s="237" t="s">
        <v>1</v>
      </c>
      <c r="F270" s="238" t="s">
        <v>470</v>
      </c>
      <c r="G270" s="236"/>
      <c r="H270" s="239">
        <v>306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5" t="s">
        <v>159</v>
      </c>
      <c r="AU270" s="245" t="s">
        <v>86</v>
      </c>
      <c r="AV270" s="13" t="s">
        <v>86</v>
      </c>
      <c r="AW270" s="13" t="s">
        <v>32</v>
      </c>
      <c r="AX270" s="13" t="s">
        <v>84</v>
      </c>
      <c r="AY270" s="245" t="s">
        <v>127</v>
      </c>
    </row>
    <row r="271" s="2" customFormat="1" ht="16.5" customHeight="1">
      <c r="A271" s="37"/>
      <c r="B271" s="38"/>
      <c r="C271" s="217" t="s">
        <v>471</v>
      </c>
      <c r="D271" s="217" t="s">
        <v>129</v>
      </c>
      <c r="E271" s="218" t="s">
        <v>472</v>
      </c>
      <c r="F271" s="219" t="s">
        <v>473</v>
      </c>
      <c r="G271" s="220" t="s">
        <v>232</v>
      </c>
      <c r="H271" s="221">
        <v>5</v>
      </c>
      <c r="I271" s="222"/>
      <c r="J271" s="223">
        <f>ROUND(I271*H271,2)</f>
        <v>0</v>
      </c>
      <c r="K271" s="219" t="s">
        <v>133</v>
      </c>
      <c r="L271" s="43"/>
      <c r="M271" s="224" t="s">
        <v>1</v>
      </c>
      <c r="N271" s="225" t="s">
        <v>41</v>
      </c>
      <c r="O271" s="90"/>
      <c r="P271" s="226">
        <f>O271*H271</f>
        <v>0</v>
      </c>
      <c r="Q271" s="226">
        <v>0.12303160000000001</v>
      </c>
      <c r="R271" s="226">
        <f>Q271*H271</f>
        <v>0.61515799999999998</v>
      </c>
      <c r="S271" s="226">
        <v>0</v>
      </c>
      <c r="T271" s="22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8" t="s">
        <v>134</v>
      </c>
      <c r="AT271" s="228" t="s">
        <v>129</v>
      </c>
      <c r="AU271" s="228" t="s">
        <v>86</v>
      </c>
      <c r="AY271" s="16" t="s">
        <v>127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6" t="s">
        <v>84</v>
      </c>
      <c r="BK271" s="229">
        <f>ROUND(I271*H271,2)</f>
        <v>0</v>
      </c>
      <c r="BL271" s="16" t="s">
        <v>134</v>
      </c>
      <c r="BM271" s="228" t="s">
        <v>474</v>
      </c>
    </row>
    <row r="272" s="2" customFormat="1">
      <c r="A272" s="37"/>
      <c r="B272" s="38"/>
      <c r="C272" s="39"/>
      <c r="D272" s="230" t="s">
        <v>136</v>
      </c>
      <c r="E272" s="39"/>
      <c r="F272" s="231" t="s">
        <v>473</v>
      </c>
      <c r="G272" s="39"/>
      <c r="H272" s="39"/>
      <c r="I272" s="232"/>
      <c r="J272" s="39"/>
      <c r="K272" s="39"/>
      <c r="L272" s="43"/>
      <c r="M272" s="233"/>
      <c r="N272" s="234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136</v>
      </c>
      <c r="AU272" s="16" t="s">
        <v>86</v>
      </c>
    </row>
    <row r="273" s="2" customFormat="1" ht="24.15" customHeight="1">
      <c r="A273" s="37"/>
      <c r="B273" s="38"/>
      <c r="C273" s="246" t="s">
        <v>475</v>
      </c>
      <c r="D273" s="246" t="s">
        <v>205</v>
      </c>
      <c r="E273" s="247" t="s">
        <v>476</v>
      </c>
      <c r="F273" s="248" t="s">
        <v>477</v>
      </c>
      <c r="G273" s="249" t="s">
        <v>232</v>
      </c>
      <c r="H273" s="250">
        <v>5</v>
      </c>
      <c r="I273" s="251"/>
      <c r="J273" s="252">
        <f>ROUND(I273*H273,2)</f>
        <v>0</v>
      </c>
      <c r="K273" s="248" t="s">
        <v>1</v>
      </c>
      <c r="L273" s="253"/>
      <c r="M273" s="254" t="s">
        <v>1</v>
      </c>
      <c r="N273" s="255" t="s">
        <v>41</v>
      </c>
      <c r="O273" s="90"/>
      <c r="P273" s="226">
        <f>O273*H273</f>
        <v>0</v>
      </c>
      <c r="Q273" s="226">
        <v>0.012999999999999999</v>
      </c>
      <c r="R273" s="226">
        <f>Q273*H273</f>
        <v>0.065000000000000002</v>
      </c>
      <c r="S273" s="226">
        <v>0</v>
      </c>
      <c r="T273" s="22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8" t="s">
        <v>173</v>
      </c>
      <c r="AT273" s="228" t="s">
        <v>205</v>
      </c>
      <c r="AU273" s="228" t="s">
        <v>86</v>
      </c>
      <c r="AY273" s="16" t="s">
        <v>127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6" t="s">
        <v>84</v>
      </c>
      <c r="BK273" s="229">
        <f>ROUND(I273*H273,2)</f>
        <v>0</v>
      </c>
      <c r="BL273" s="16" t="s">
        <v>134</v>
      </c>
      <c r="BM273" s="228" t="s">
        <v>478</v>
      </c>
    </row>
    <row r="274" s="2" customFormat="1">
      <c r="A274" s="37"/>
      <c r="B274" s="38"/>
      <c r="C274" s="39"/>
      <c r="D274" s="230" t="s">
        <v>136</v>
      </c>
      <c r="E274" s="39"/>
      <c r="F274" s="231" t="s">
        <v>477</v>
      </c>
      <c r="G274" s="39"/>
      <c r="H274" s="39"/>
      <c r="I274" s="232"/>
      <c r="J274" s="39"/>
      <c r="K274" s="39"/>
      <c r="L274" s="43"/>
      <c r="M274" s="233"/>
      <c r="N274" s="234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136</v>
      </c>
      <c r="AU274" s="16" t="s">
        <v>86</v>
      </c>
    </row>
    <row r="275" s="2" customFormat="1" ht="16.5" customHeight="1">
      <c r="A275" s="37"/>
      <c r="B275" s="38"/>
      <c r="C275" s="217" t="s">
        <v>479</v>
      </c>
      <c r="D275" s="217" t="s">
        <v>129</v>
      </c>
      <c r="E275" s="218" t="s">
        <v>480</v>
      </c>
      <c r="F275" s="219" t="s">
        <v>481</v>
      </c>
      <c r="G275" s="220" t="s">
        <v>232</v>
      </c>
      <c r="H275" s="221">
        <v>2</v>
      </c>
      <c r="I275" s="222"/>
      <c r="J275" s="223">
        <f>ROUND(I275*H275,2)</f>
        <v>0</v>
      </c>
      <c r="K275" s="219" t="s">
        <v>133</v>
      </c>
      <c r="L275" s="43"/>
      <c r="M275" s="224" t="s">
        <v>1</v>
      </c>
      <c r="N275" s="225" t="s">
        <v>41</v>
      </c>
      <c r="O275" s="90"/>
      <c r="P275" s="226">
        <f>O275*H275</f>
        <v>0</v>
      </c>
      <c r="Q275" s="226">
        <v>0.32906000000000002</v>
      </c>
      <c r="R275" s="226">
        <f>Q275*H275</f>
        <v>0.65812000000000004</v>
      </c>
      <c r="S275" s="226">
        <v>0</v>
      </c>
      <c r="T275" s="22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8" t="s">
        <v>134</v>
      </c>
      <c r="AT275" s="228" t="s">
        <v>129</v>
      </c>
      <c r="AU275" s="228" t="s">
        <v>86</v>
      </c>
      <c r="AY275" s="16" t="s">
        <v>127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6" t="s">
        <v>84</v>
      </c>
      <c r="BK275" s="229">
        <f>ROUND(I275*H275,2)</f>
        <v>0</v>
      </c>
      <c r="BL275" s="16" t="s">
        <v>134</v>
      </c>
      <c r="BM275" s="228" t="s">
        <v>482</v>
      </c>
    </row>
    <row r="276" s="2" customFormat="1">
      <c r="A276" s="37"/>
      <c r="B276" s="38"/>
      <c r="C276" s="39"/>
      <c r="D276" s="230" t="s">
        <v>136</v>
      </c>
      <c r="E276" s="39"/>
      <c r="F276" s="231" t="s">
        <v>481</v>
      </c>
      <c r="G276" s="39"/>
      <c r="H276" s="39"/>
      <c r="I276" s="232"/>
      <c r="J276" s="39"/>
      <c r="K276" s="39"/>
      <c r="L276" s="43"/>
      <c r="M276" s="233"/>
      <c r="N276" s="234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136</v>
      </c>
      <c r="AU276" s="16" t="s">
        <v>86</v>
      </c>
    </row>
    <row r="277" s="2" customFormat="1" ht="16.5" customHeight="1">
      <c r="A277" s="37"/>
      <c r="B277" s="38"/>
      <c r="C277" s="246" t="s">
        <v>483</v>
      </c>
      <c r="D277" s="246" t="s">
        <v>205</v>
      </c>
      <c r="E277" s="247" t="s">
        <v>484</v>
      </c>
      <c r="F277" s="248" t="s">
        <v>485</v>
      </c>
      <c r="G277" s="249" t="s">
        <v>232</v>
      </c>
      <c r="H277" s="250">
        <v>2</v>
      </c>
      <c r="I277" s="251"/>
      <c r="J277" s="252">
        <f>ROUND(I277*H277,2)</f>
        <v>0</v>
      </c>
      <c r="K277" s="248" t="s">
        <v>133</v>
      </c>
      <c r="L277" s="253"/>
      <c r="M277" s="254" t="s">
        <v>1</v>
      </c>
      <c r="N277" s="255" t="s">
        <v>41</v>
      </c>
      <c r="O277" s="90"/>
      <c r="P277" s="226">
        <f>O277*H277</f>
        <v>0</v>
      </c>
      <c r="Q277" s="226">
        <v>0.029499999999999998</v>
      </c>
      <c r="R277" s="226">
        <f>Q277*H277</f>
        <v>0.058999999999999997</v>
      </c>
      <c r="S277" s="226">
        <v>0</v>
      </c>
      <c r="T277" s="227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8" t="s">
        <v>173</v>
      </c>
      <c r="AT277" s="228" t="s">
        <v>205</v>
      </c>
      <c r="AU277" s="228" t="s">
        <v>86</v>
      </c>
      <c r="AY277" s="16" t="s">
        <v>127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6" t="s">
        <v>84</v>
      </c>
      <c r="BK277" s="229">
        <f>ROUND(I277*H277,2)</f>
        <v>0</v>
      </c>
      <c r="BL277" s="16" t="s">
        <v>134</v>
      </c>
      <c r="BM277" s="228" t="s">
        <v>486</v>
      </c>
    </row>
    <row r="278" s="2" customFormat="1">
      <c r="A278" s="37"/>
      <c r="B278" s="38"/>
      <c r="C278" s="39"/>
      <c r="D278" s="230" t="s">
        <v>136</v>
      </c>
      <c r="E278" s="39"/>
      <c r="F278" s="231" t="s">
        <v>485</v>
      </c>
      <c r="G278" s="39"/>
      <c r="H278" s="39"/>
      <c r="I278" s="232"/>
      <c r="J278" s="39"/>
      <c r="K278" s="39"/>
      <c r="L278" s="43"/>
      <c r="M278" s="233"/>
      <c r="N278" s="234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136</v>
      </c>
      <c r="AU278" s="16" t="s">
        <v>86</v>
      </c>
    </row>
    <row r="279" s="2" customFormat="1" ht="24.15" customHeight="1">
      <c r="A279" s="37"/>
      <c r="B279" s="38"/>
      <c r="C279" s="246" t="s">
        <v>487</v>
      </c>
      <c r="D279" s="246" t="s">
        <v>205</v>
      </c>
      <c r="E279" s="247" t="s">
        <v>488</v>
      </c>
      <c r="F279" s="248" t="s">
        <v>489</v>
      </c>
      <c r="G279" s="249" t="s">
        <v>232</v>
      </c>
      <c r="H279" s="250">
        <v>2</v>
      </c>
      <c r="I279" s="251"/>
      <c r="J279" s="252">
        <f>ROUND(I279*H279,2)</f>
        <v>0</v>
      </c>
      <c r="K279" s="248" t="s">
        <v>133</v>
      </c>
      <c r="L279" s="253"/>
      <c r="M279" s="254" t="s">
        <v>1</v>
      </c>
      <c r="N279" s="255" t="s">
        <v>41</v>
      </c>
      <c r="O279" s="90"/>
      <c r="P279" s="226">
        <f>O279*H279</f>
        <v>0</v>
      </c>
      <c r="Q279" s="226">
        <v>0.0019</v>
      </c>
      <c r="R279" s="226">
        <f>Q279*H279</f>
        <v>0.0038</v>
      </c>
      <c r="S279" s="226">
        <v>0</v>
      </c>
      <c r="T279" s="22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8" t="s">
        <v>173</v>
      </c>
      <c r="AT279" s="228" t="s">
        <v>205</v>
      </c>
      <c r="AU279" s="228" t="s">
        <v>86</v>
      </c>
      <c r="AY279" s="16" t="s">
        <v>127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6" t="s">
        <v>84</v>
      </c>
      <c r="BK279" s="229">
        <f>ROUND(I279*H279,2)</f>
        <v>0</v>
      </c>
      <c r="BL279" s="16" t="s">
        <v>134</v>
      </c>
      <c r="BM279" s="228" t="s">
        <v>490</v>
      </c>
    </row>
    <row r="280" s="2" customFormat="1">
      <c r="A280" s="37"/>
      <c r="B280" s="38"/>
      <c r="C280" s="39"/>
      <c r="D280" s="230" t="s">
        <v>136</v>
      </c>
      <c r="E280" s="39"/>
      <c r="F280" s="231" t="s">
        <v>489</v>
      </c>
      <c r="G280" s="39"/>
      <c r="H280" s="39"/>
      <c r="I280" s="232"/>
      <c r="J280" s="39"/>
      <c r="K280" s="39"/>
      <c r="L280" s="43"/>
      <c r="M280" s="233"/>
      <c r="N280" s="234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136</v>
      </c>
      <c r="AU280" s="16" t="s">
        <v>86</v>
      </c>
    </row>
    <row r="281" s="2" customFormat="1" ht="16.5" customHeight="1">
      <c r="A281" s="37"/>
      <c r="B281" s="38"/>
      <c r="C281" s="217" t="s">
        <v>491</v>
      </c>
      <c r="D281" s="217" t="s">
        <v>129</v>
      </c>
      <c r="E281" s="218" t="s">
        <v>492</v>
      </c>
      <c r="F281" s="219" t="s">
        <v>493</v>
      </c>
      <c r="G281" s="220" t="s">
        <v>232</v>
      </c>
      <c r="H281" s="221">
        <v>10</v>
      </c>
      <c r="I281" s="222"/>
      <c r="J281" s="223">
        <f>ROUND(I281*H281,2)</f>
        <v>0</v>
      </c>
      <c r="K281" s="219" t="s">
        <v>133</v>
      </c>
      <c r="L281" s="43"/>
      <c r="M281" s="224" t="s">
        <v>1</v>
      </c>
      <c r="N281" s="225" t="s">
        <v>41</v>
      </c>
      <c r="O281" s="90"/>
      <c r="P281" s="226">
        <f>O281*H281</f>
        <v>0</v>
      </c>
      <c r="Q281" s="226">
        <v>0.00030880000000000002</v>
      </c>
      <c r="R281" s="226">
        <f>Q281*H281</f>
        <v>0.0030880000000000005</v>
      </c>
      <c r="S281" s="226">
        <v>0</v>
      </c>
      <c r="T281" s="22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8" t="s">
        <v>134</v>
      </c>
      <c r="AT281" s="228" t="s">
        <v>129</v>
      </c>
      <c r="AU281" s="228" t="s">
        <v>86</v>
      </c>
      <c r="AY281" s="16" t="s">
        <v>127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6" t="s">
        <v>84</v>
      </c>
      <c r="BK281" s="229">
        <f>ROUND(I281*H281,2)</f>
        <v>0</v>
      </c>
      <c r="BL281" s="16" t="s">
        <v>134</v>
      </c>
      <c r="BM281" s="228" t="s">
        <v>494</v>
      </c>
    </row>
    <row r="282" s="2" customFormat="1">
      <c r="A282" s="37"/>
      <c r="B282" s="38"/>
      <c r="C282" s="39"/>
      <c r="D282" s="230" t="s">
        <v>136</v>
      </c>
      <c r="E282" s="39"/>
      <c r="F282" s="231" t="s">
        <v>495</v>
      </c>
      <c r="G282" s="39"/>
      <c r="H282" s="39"/>
      <c r="I282" s="232"/>
      <c r="J282" s="39"/>
      <c r="K282" s="39"/>
      <c r="L282" s="43"/>
      <c r="M282" s="233"/>
      <c r="N282" s="234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136</v>
      </c>
      <c r="AU282" s="16" t="s">
        <v>86</v>
      </c>
    </row>
    <row r="283" s="2" customFormat="1" ht="16.5" customHeight="1">
      <c r="A283" s="37"/>
      <c r="B283" s="38"/>
      <c r="C283" s="217" t="s">
        <v>496</v>
      </c>
      <c r="D283" s="217" t="s">
        <v>129</v>
      </c>
      <c r="E283" s="218" t="s">
        <v>258</v>
      </c>
      <c r="F283" s="219" t="s">
        <v>259</v>
      </c>
      <c r="G283" s="220" t="s">
        <v>146</v>
      </c>
      <c r="H283" s="221">
        <v>306</v>
      </c>
      <c r="I283" s="222"/>
      <c r="J283" s="223">
        <f>ROUND(I283*H283,2)</f>
        <v>0</v>
      </c>
      <c r="K283" s="219" t="s">
        <v>133</v>
      </c>
      <c r="L283" s="43"/>
      <c r="M283" s="224" t="s">
        <v>1</v>
      </c>
      <c r="N283" s="225" t="s">
        <v>41</v>
      </c>
      <c r="O283" s="90"/>
      <c r="P283" s="226">
        <f>O283*H283</f>
        <v>0</v>
      </c>
      <c r="Q283" s="226">
        <v>0.00019236000000000001</v>
      </c>
      <c r="R283" s="226">
        <f>Q283*H283</f>
        <v>0.058862160000000004</v>
      </c>
      <c r="S283" s="226">
        <v>0</v>
      </c>
      <c r="T283" s="227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8" t="s">
        <v>134</v>
      </c>
      <c r="AT283" s="228" t="s">
        <v>129</v>
      </c>
      <c r="AU283" s="228" t="s">
        <v>86</v>
      </c>
      <c r="AY283" s="16" t="s">
        <v>127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6" t="s">
        <v>84</v>
      </c>
      <c r="BK283" s="229">
        <f>ROUND(I283*H283,2)</f>
        <v>0</v>
      </c>
      <c r="BL283" s="16" t="s">
        <v>134</v>
      </c>
      <c r="BM283" s="228" t="s">
        <v>497</v>
      </c>
    </row>
    <row r="284" s="2" customFormat="1">
      <c r="A284" s="37"/>
      <c r="B284" s="38"/>
      <c r="C284" s="39"/>
      <c r="D284" s="230" t="s">
        <v>136</v>
      </c>
      <c r="E284" s="39"/>
      <c r="F284" s="231" t="s">
        <v>261</v>
      </c>
      <c r="G284" s="39"/>
      <c r="H284" s="39"/>
      <c r="I284" s="232"/>
      <c r="J284" s="39"/>
      <c r="K284" s="39"/>
      <c r="L284" s="43"/>
      <c r="M284" s="233"/>
      <c r="N284" s="234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136</v>
      </c>
      <c r="AU284" s="16" t="s">
        <v>86</v>
      </c>
    </row>
    <row r="285" s="2" customFormat="1" ht="21.75" customHeight="1">
      <c r="A285" s="37"/>
      <c r="B285" s="38"/>
      <c r="C285" s="217" t="s">
        <v>498</v>
      </c>
      <c r="D285" s="217" t="s">
        <v>129</v>
      </c>
      <c r="E285" s="218" t="s">
        <v>263</v>
      </c>
      <c r="F285" s="219" t="s">
        <v>264</v>
      </c>
      <c r="G285" s="220" t="s">
        <v>146</v>
      </c>
      <c r="H285" s="221">
        <v>306</v>
      </c>
      <c r="I285" s="222"/>
      <c r="J285" s="223">
        <f>ROUND(I285*H285,2)</f>
        <v>0</v>
      </c>
      <c r="K285" s="219" t="s">
        <v>133</v>
      </c>
      <c r="L285" s="43"/>
      <c r="M285" s="224" t="s">
        <v>1</v>
      </c>
      <c r="N285" s="225" t="s">
        <v>41</v>
      </c>
      <c r="O285" s="90"/>
      <c r="P285" s="226">
        <f>O285*H285</f>
        <v>0</v>
      </c>
      <c r="Q285" s="226">
        <v>9.4500000000000007E-05</v>
      </c>
      <c r="R285" s="226">
        <f>Q285*H285</f>
        <v>0.028917000000000002</v>
      </c>
      <c r="S285" s="226">
        <v>0</v>
      </c>
      <c r="T285" s="227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28" t="s">
        <v>134</v>
      </c>
      <c r="AT285" s="228" t="s">
        <v>129</v>
      </c>
      <c r="AU285" s="228" t="s">
        <v>86</v>
      </c>
      <c r="AY285" s="16" t="s">
        <v>127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6" t="s">
        <v>84</v>
      </c>
      <c r="BK285" s="229">
        <f>ROUND(I285*H285,2)</f>
        <v>0</v>
      </c>
      <c r="BL285" s="16" t="s">
        <v>134</v>
      </c>
      <c r="BM285" s="228" t="s">
        <v>499</v>
      </c>
    </row>
    <row r="286" s="2" customFormat="1">
      <c r="A286" s="37"/>
      <c r="B286" s="38"/>
      <c r="C286" s="39"/>
      <c r="D286" s="230" t="s">
        <v>136</v>
      </c>
      <c r="E286" s="39"/>
      <c r="F286" s="231" t="s">
        <v>266</v>
      </c>
      <c r="G286" s="39"/>
      <c r="H286" s="39"/>
      <c r="I286" s="232"/>
      <c r="J286" s="39"/>
      <c r="K286" s="39"/>
      <c r="L286" s="43"/>
      <c r="M286" s="233"/>
      <c r="N286" s="234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136</v>
      </c>
      <c r="AU286" s="16" t="s">
        <v>86</v>
      </c>
    </row>
    <row r="287" s="2" customFormat="1" ht="24.15" customHeight="1">
      <c r="A287" s="37"/>
      <c r="B287" s="38"/>
      <c r="C287" s="217" t="s">
        <v>500</v>
      </c>
      <c r="D287" s="217" t="s">
        <v>129</v>
      </c>
      <c r="E287" s="218" t="s">
        <v>501</v>
      </c>
      <c r="F287" s="219" t="s">
        <v>502</v>
      </c>
      <c r="G287" s="220" t="s">
        <v>232</v>
      </c>
      <c r="H287" s="221">
        <v>14</v>
      </c>
      <c r="I287" s="222"/>
      <c r="J287" s="223">
        <f>ROUND(I287*H287,2)</f>
        <v>0</v>
      </c>
      <c r="K287" s="219" t="s">
        <v>133</v>
      </c>
      <c r="L287" s="43"/>
      <c r="M287" s="224" t="s">
        <v>1</v>
      </c>
      <c r="N287" s="225" t="s">
        <v>41</v>
      </c>
      <c r="O287" s="90"/>
      <c r="P287" s="226">
        <f>O287*H287</f>
        <v>0</v>
      </c>
      <c r="Q287" s="226">
        <v>0.00021000000000000001</v>
      </c>
      <c r="R287" s="226">
        <f>Q287*H287</f>
        <v>0.0029399999999999999</v>
      </c>
      <c r="S287" s="226">
        <v>0</v>
      </c>
      <c r="T287" s="22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8" t="s">
        <v>134</v>
      </c>
      <c r="AT287" s="228" t="s">
        <v>129</v>
      </c>
      <c r="AU287" s="228" t="s">
        <v>86</v>
      </c>
      <c r="AY287" s="16" t="s">
        <v>127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6" t="s">
        <v>84</v>
      </c>
      <c r="BK287" s="229">
        <f>ROUND(I287*H287,2)</f>
        <v>0</v>
      </c>
      <c r="BL287" s="16" t="s">
        <v>134</v>
      </c>
      <c r="BM287" s="228" t="s">
        <v>503</v>
      </c>
    </row>
    <row r="288" s="2" customFormat="1">
      <c r="A288" s="37"/>
      <c r="B288" s="38"/>
      <c r="C288" s="39"/>
      <c r="D288" s="230" t="s">
        <v>136</v>
      </c>
      <c r="E288" s="39"/>
      <c r="F288" s="231" t="s">
        <v>504</v>
      </c>
      <c r="G288" s="39"/>
      <c r="H288" s="39"/>
      <c r="I288" s="232"/>
      <c r="J288" s="39"/>
      <c r="K288" s="39"/>
      <c r="L288" s="43"/>
      <c r="M288" s="233"/>
      <c r="N288" s="234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136</v>
      </c>
      <c r="AU288" s="16" t="s">
        <v>86</v>
      </c>
    </row>
    <row r="289" s="2" customFormat="1" ht="21.75" customHeight="1">
      <c r="A289" s="37"/>
      <c r="B289" s="38"/>
      <c r="C289" s="217" t="s">
        <v>505</v>
      </c>
      <c r="D289" s="217" t="s">
        <v>129</v>
      </c>
      <c r="E289" s="218" t="s">
        <v>506</v>
      </c>
      <c r="F289" s="219" t="s">
        <v>507</v>
      </c>
      <c r="G289" s="220" t="s">
        <v>232</v>
      </c>
      <c r="H289" s="221">
        <v>4</v>
      </c>
      <c r="I289" s="222"/>
      <c r="J289" s="223">
        <f>ROUND(I289*H289,2)</f>
        <v>0</v>
      </c>
      <c r="K289" s="219" t="s">
        <v>133</v>
      </c>
      <c r="L289" s="43"/>
      <c r="M289" s="224" t="s">
        <v>1</v>
      </c>
      <c r="N289" s="225" t="s">
        <v>41</v>
      </c>
      <c r="O289" s="90"/>
      <c r="P289" s="226">
        <f>O289*H289</f>
        <v>0</v>
      </c>
      <c r="Q289" s="226">
        <v>0.00066</v>
      </c>
      <c r="R289" s="226">
        <f>Q289*H289</f>
        <v>0.00264</v>
      </c>
      <c r="S289" s="226">
        <v>0</v>
      </c>
      <c r="T289" s="227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8" t="s">
        <v>134</v>
      </c>
      <c r="AT289" s="228" t="s">
        <v>129</v>
      </c>
      <c r="AU289" s="228" t="s">
        <v>86</v>
      </c>
      <c r="AY289" s="16" t="s">
        <v>127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6" t="s">
        <v>84</v>
      </c>
      <c r="BK289" s="229">
        <f>ROUND(I289*H289,2)</f>
        <v>0</v>
      </c>
      <c r="BL289" s="16" t="s">
        <v>134</v>
      </c>
      <c r="BM289" s="228" t="s">
        <v>508</v>
      </c>
    </row>
    <row r="290" s="2" customFormat="1">
      <c r="A290" s="37"/>
      <c r="B290" s="38"/>
      <c r="C290" s="39"/>
      <c r="D290" s="230" t="s">
        <v>136</v>
      </c>
      <c r="E290" s="39"/>
      <c r="F290" s="231" t="s">
        <v>509</v>
      </c>
      <c r="G290" s="39"/>
      <c r="H290" s="39"/>
      <c r="I290" s="232"/>
      <c r="J290" s="39"/>
      <c r="K290" s="39"/>
      <c r="L290" s="43"/>
      <c r="M290" s="233"/>
      <c r="N290" s="234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136</v>
      </c>
      <c r="AU290" s="16" t="s">
        <v>86</v>
      </c>
    </row>
    <row r="291" s="2" customFormat="1" ht="16.5" customHeight="1">
      <c r="A291" s="37"/>
      <c r="B291" s="38"/>
      <c r="C291" s="217" t="s">
        <v>510</v>
      </c>
      <c r="D291" s="217" t="s">
        <v>129</v>
      </c>
      <c r="E291" s="218" t="s">
        <v>511</v>
      </c>
      <c r="F291" s="219" t="s">
        <v>512</v>
      </c>
      <c r="G291" s="220" t="s">
        <v>146</v>
      </c>
      <c r="H291" s="221">
        <v>8</v>
      </c>
      <c r="I291" s="222"/>
      <c r="J291" s="223">
        <f>ROUND(I291*H291,2)</f>
        <v>0</v>
      </c>
      <c r="K291" s="219" t="s">
        <v>133</v>
      </c>
      <c r="L291" s="43"/>
      <c r="M291" s="224" t="s">
        <v>1</v>
      </c>
      <c r="N291" s="225" t="s">
        <v>41</v>
      </c>
      <c r="O291" s="90"/>
      <c r="P291" s="226">
        <f>O291*H291</f>
        <v>0</v>
      </c>
      <c r="Q291" s="226">
        <v>0.00051999999999999995</v>
      </c>
      <c r="R291" s="226">
        <f>Q291*H291</f>
        <v>0.0041599999999999996</v>
      </c>
      <c r="S291" s="226">
        <v>0</v>
      </c>
      <c r="T291" s="227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8" t="s">
        <v>134</v>
      </c>
      <c r="AT291" s="228" t="s">
        <v>129</v>
      </c>
      <c r="AU291" s="228" t="s">
        <v>86</v>
      </c>
      <c r="AY291" s="16" t="s">
        <v>127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6" t="s">
        <v>84</v>
      </c>
      <c r="BK291" s="229">
        <f>ROUND(I291*H291,2)</f>
        <v>0</v>
      </c>
      <c r="BL291" s="16" t="s">
        <v>134</v>
      </c>
      <c r="BM291" s="228" t="s">
        <v>513</v>
      </c>
    </row>
    <row r="292" s="2" customFormat="1">
      <c r="A292" s="37"/>
      <c r="B292" s="38"/>
      <c r="C292" s="39"/>
      <c r="D292" s="230" t="s">
        <v>136</v>
      </c>
      <c r="E292" s="39"/>
      <c r="F292" s="231" t="s">
        <v>514</v>
      </c>
      <c r="G292" s="39"/>
      <c r="H292" s="39"/>
      <c r="I292" s="232"/>
      <c r="J292" s="39"/>
      <c r="K292" s="39"/>
      <c r="L292" s="43"/>
      <c r="M292" s="233"/>
      <c r="N292" s="234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136</v>
      </c>
      <c r="AU292" s="16" t="s">
        <v>86</v>
      </c>
    </row>
    <row r="293" s="2" customFormat="1" ht="24.15" customHeight="1">
      <c r="A293" s="37"/>
      <c r="B293" s="38"/>
      <c r="C293" s="246" t="s">
        <v>515</v>
      </c>
      <c r="D293" s="246" t="s">
        <v>205</v>
      </c>
      <c r="E293" s="247" t="s">
        <v>516</v>
      </c>
      <c r="F293" s="248" t="s">
        <v>517</v>
      </c>
      <c r="G293" s="249" t="s">
        <v>146</v>
      </c>
      <c r="H293" s="250">
        <v>8</v>
      </c>
      <c r="I293" s="251"/>
      <c r="J293" s="252">
        <f>ROUND(I293*H293,2)</f>
        <v>0</v>
      </c>
      <c r="K293" s="248" t="s">
        <v>133</v>
      </c>
      <c r="L293" s="253"/>
      <c r="M293" s="254" t="s">
        <v>1</v>
      </c>
      <c r="N293" s="255" t="s">
        <v>41</v>
      </c>
      <c r="O293" s="90"/>
      <c r="P293" s="226">
        <f>O293*H293</f>
        <v>0</v>
      </c>
      <c r="Q293" s="226">
        <v>0.033050000000000003</v>
      </c>
      <c r="R293" s="226">
        <f>Q293*H293</f>
        <v>0.26440000000000002</v>
      </c>
      <c r="S293" s="226">
        <v>0</v>
      </c>
      <c r="T293" s="22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8" t="s">
        <v>173</v>
      </c>
      <c r="AT293" s="228" t="s">
        <v>205</v>
      </c>
      <c r="AU293" s="228" t="s">
        <v>86</v>
      </c>
      <c r="AY293" s="16" t="s">
        <v>127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6" t="s">
        <v>84</v>
      </c>
      <c r="BK293" s="229">
        <f>ROUND(I293*H293,2)</f>
        <v>0</v>
      </c>
      <c r="BL293" s="16" t="s">
        <v>134</v>
      </c>
      <c r="BM293" s="228" t="s">
        <v>518</v>
      </c>
    </row>
    <row r="294" s="2" customFormat="1">
      <c r="A294" s="37"/>
      <c r="B294" s="38"/>
      <c r="C294" s="39"/>
      <c r="D294" s="230" t="s">
        <v>136</v>
      </c>
      <c r="E294" s="39"/>
      <c r="F294" s="231" t="s">
        <v>517</v>
      </c>
      <c r="G294" s="39"/>
      <c r="H294" s="39"/>
      <c r="I294" s="232"/>
      <c r="J294" s="39"/>
      <c r="K294" s="39"/>
      <c r="L294" s="43"/>
      <c r="M294" s="233"/>
      <c r="N294" s="234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136</v>
      </c>
      <c r="AU294" s="16" t="s">
        <v>86</v>
      </c>
    </row>
    <row r="295" s="2" customFormat="1" ht="16.5" customHeight="1">
      <c r="A295" s="37"/>
      <c r="B295" s="38"/>
      <c r="C295" s="217" t="s">
        <v>519</v>
      </c>
      <c r="D295" s="217" t="s">
        <v>129</v>
      </c>
      <c r="E295" s="218" t="s">
        <v>520</v>
      </c>
      <c r="F295" s="219" t="s">
        <v>521</v>
      </c>
      <c r="G295" s="220" t="s">
        <v>232</v>
      </c>
      <c r="H295" s="221">
        <v>13</v>
      </c>
      <c r="I295" s="222"/>
      <c r="J295" s="223">
        <f>ROUND(I295*H295,2)</f>
        <v>0</v>
      </c>
      <c r="K295" s="219" t="s">
        <v>1</v>
      </c>
      <c r="L295" s="43"/>
      <c r="M295" s="224" t="s">
        <v>1</v>
      </c>
      <c r="N295" s="225" t="s">
        <v>41</v>
      </c>
      <c r="O295" s="90"/>
      <c r="P295" s="226">
        <f>O295*H295</f>
        <v>0</v>
      </c>
      <c r="Q295" s="226">
        <v>0</v>
      </c>
      <c r="R295" s="226">
        <f>Q295*H295</f>
        <v>0</v>
      </c>
      <c r="S295" s="226">
        <v>0</v>
      </c>
      <c r="T295" s="227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28" t="s">
        <v>134</v>
      </c>
      <c r="AT295" s="228" t="s">
        <v>129</v>
      </c>
      <c r="AU295" s="228" t="s">
        <v>86</v>
      </c>
      <c r="AY295" s="16" t="s">
        <v>127</v>
      </c>
      <c r="BE295" s="229">
        <f>IF(N295="základní",J295,0)</f>
        <v>0</v>
      </c>
      <c r="BF295" s="229">
        <f>IF(N295="snížená",J295,0)</f>
        <v>0</v>
      </c>
      <c r="BG295" s="229">
        <f>IF(N295="zákl. přenesená",J295,0)</f>
        <v>0</v>
      </c>
      <c r="BH295" s="229">
        <f>IF(N295="sníž. přenesená",J295,0)</f>
        <v>0</v>
      </c>
      <c r="BI295" s="229">
        <f>IF(N295="nulová",J295,0)</f>
        <v>0</v>
      </c>
      <c r="BJ295" s="16" t="s">
        <v>84</v>
      </c>
      <c r="BK295" s="229">
        <f>ROUND(I295*H295,2)</f>
        <v>0</v>
      </c>
      <c r="BL295" s="16" t="s">
        <v>134</v>
      </c>
      <c r="BM295" s="228" t="s">
        <v>522</v>
      </c>
    </row>
    <row r="296" s="2" customFormat="1">
      <c r="A296" s="37"/>
      <c r="B296" s="38"/>
      <c r="C296" s="39"/>
      <c r="D296" s="230" t="s">
        <v>136</v>
      </c>
      <c r="E296" s="39"/>
      <c r="F296" s="231" t="s">
        <v>521</v>
      </c>
      <c r="G296" s="39"/>
      <c r="H296" s="39"/>
      <c r="I296" s="232"/>
      <c r="J296" s="39"/>
      <c r="K296" s="39"/>
      <c r="L296" s="43"/>
      <c r="M296" s="233"/>
      <c r="N296" s="234"/>
      <c r="O296" s="90"/>
      <c r="P296" s="90"/>
      <c r="Q296" s="90"/>
      <c r="R296" s="90"/>
      <c r="S296" s="90"/>
      <c r="T296" s="91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136</v>
      </c>
      <c r="AU296" s="16" t="s">
        <v>86</v>
      </c>
    </row>
    <row r="297" s="12" customFormat="1" ht="22.8" customHeight="1">
      <c r="A297" s="12"/>
      <c r="B297" s="201"/>
      <c r="C297" s="202"/>
      <c r="D297" s="203" t="s">
        <v>75</v>
      </c>
      <c r="E297" s="215" t="s">
        <v>267</v>
      </c>
      <c r="F297" s="215" t="s">
        <v>268</v>
      </c>
      <c r="G297" s="202"/>
      <c r="H297" s="202"/>
      <c r="I297" s="205"/>
      <c r="J297" s="216">
        <f>BK297</f>
        <v>0</v>
      </c>
      <c r="K297" s="202"/>
      <c r="L297" s="207"/>
      <c r="M297" s="208"/>
      <c r="N297" s="209"/>
      <c r="O297" s="209"/>
      <c r="P297" s="210">
        <f>SUM(P298:P299)</f>
        <v>0</v>
      </c>
      <c r="Q297" s="209"/>
      <c r="R297" s="210">
        <f>SUM(R298:R299)</f>
        <v>0</v>
      </c>
      <c r="S297" s="209"/>
      <c r="T297" s="211">
        <f>SUM(T298:T299)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2" t="s">
        <v>84</v>
      </c>
      <c r="AT297" s="213" t="s">
        <v>75</v>
      </c>
      <c r="AU297" s="213" t="s">
        <v>84</v>
      </c>
      <c r="AY297" s="212" t="s">
        <v>127</v>
      </c>
      <c r="BK297" s="214">
        <f>SUM(BK298:BK299)</f>
        <v>0</v>
      </c>
    </row>
    <row r="298" s="2" customFormat="1" ht="24.15" customHeight="1">
      <c r="A298" s="37"/>
      <c r="B298" s="38"/>
      <c r="C298" s="217" t="s">
        <v>523</v>
      </c>
      <c r="D298" s="217" t="s">
        <v>129</v>
      </c>
      <c r="E298" s="218" t="s">
        <v>270</v>
      </c>
      <c r="F298" s="219" t="s">
        <v>271</v>
      </c>
      <c r="G298" s="220" t="s">
        <v>208</v>
      </c>
      <c r="H298" s="221">
        <v>4.0369999999999999</v>
      </c>
      <c r="I298" s="222"/>
      <c r="J298" s="223">
        <f>ROUND(I298*H298,2)</f>
        <v>0</v>
      </c>
      <c r="K298" s="219" t="s">
        <v>133</v>
      </c>
      <c r="L298" s="43"/>
      <c r="M298" s="224" t="s">
        <v>1</v>
      </c>
      <c r="N298" s="225" t="s">
        <v>41</v>
      </c>
      <c r="O298" s="90"/>
      <c r="P298" s="226">
        <f>O298*H298</f>
        <v>0</v>
      </c>
      <c r="Q298" s="226">
        <v>0</v>
      </c>
      <c r="R298" s="226">
        <f>Q298*H298</f>
        <v>0</v>
      </c>
      <c r="S298" s="226">
        <v>0</v>
      </c>
      <c r="T298" s="227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28" t="s">
        <v>134</v>
      </c>
      <c r="AT298" s="228" t="s">
        <v>129</v>
      </c>
      <c r="AU298" s="228" t="s">
        <v>86</v>
      </c>
      <c r="AY298" s="16" t="s">
        <v>127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16" t="s">
        <v>84</v>
      </c>
      <c r="BK298" s="229">
        <f>ROUND(I298*H298,2)</f>
        <v>0</v>
      </c>
      <c r="BL298" s="16" t="s">
        <v>134</v>
      </c>
      <c r="BM298" s="228" t="s">
        <v>524</v>
      </c>
    </row>
    <row r="299" s="2" customFormat="1">
      <c r="A299" s="37"/>
      <c r="B299" s="38"/>
      <c r="C299" s="39"/>
      <c r="D299" s="230" t="s">
        <v>136</v>
      </c>
      <c r="E299" s="39"/>
      <c r="F299" s="231" t="s">
        <v>273</v>
      </c>
      <c r="G299" s="39"/>
      <c r="H299" s="39"/>
      <c r="I299" s="232"/>
      <c r="J299" s="39"/>
      <c r="K299" s="39"/>
      <c r="L299" s="43"/>
      <c r="M299" s="256"/>
      <c r="N299" s="257"/>
      <c r="O299" s="258"/>
      <c r="P299" s="258"/>
      <c r="Q299" s="258"/>
      <c r="R299" s="258"/>
      <c r="S299" s="258"/>
      <c r="T299" s="259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136</v>
      </c>
      <c r="AU299" s="16" t="s">
        <v>86</v>
      </c>
    </row>
    <row r="300" s="2" customFormat="1" ht="6.96" customHeight="1">
      <c r="A300" s="37"/>
      <c r="B300" s="65"/>
      <c r="C300" s="66"/>
      <c r="D300" s="66"/>
      <c r="E300" s="66"/>
      <c r="F300" s="66"/>
      <c r="G300" s="66"/>
      <c r="H300" s="66"/>
      <c r="I300" s="66"/>
      <c r="J300" s="66"/>
      <c r="K300" s="66"/>
      <c r="L300" s="43"/>
      <c r="M300" s="37"/>
      <c r="O300" s="37"/>
      <c r="P300" s="37"/>
      <c r="Q300" s="37"/>
      <c r="R300" s="37"/>
      <c r="S300" s="37"/>
      <c r="T300" s="37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</row>
  </sheetData>
  <sheetProtection sheet="1" autoFilter="0" formatColumns="0" formatRows="0" objects="1" scenarios="1" spinCount="100000" saltValue="4bK15+Kqm8GQRHTBDT5gi+QdLSOT33ivU9zI9k8Ce6+O5AeMwTHMv6J4I5JyxlovOIt6GWq8n80JASyNz3A7bg==" hashValue="BvrfqZE+Nkds732WOvEZi1V6FScpxP/hjXuF/TK4WRIxOX2H+EJ+ttUu4UjdUyTxi7KdDBziePCZiVpQwrZ0YQ==" algorithmName="SHA-512" password="CC35"/>
  <autoFilter ref="C120:K29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Přivaděč vodovodu PEHD 90 lokalita Hrádek - rozdělení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525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29. 6. 2021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Město Varnsdorf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ROUND((SUM(BE121:BE250)),  2)</f>
        <v>0</v>
      </c>
      <c r="G33" s="37"/>
      <c r="H33" s="37"/>
      <c r="I33" s="154">
        <v>0.20999999999999999</v>
      </c>
      <c r="J33" s="153">
        <f>ROUND(((SUM(BE121:BE250))*I33),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ROUND((SUM(BF121:BF250)),  2)</f>
        <v>0</v>
      </c>
      <c r="G34" s="37"/>
      <c r="H34" s="37"/>
      <c r="I34" s="154">
        <v>0.14999999999999999</v>
      </c>
      <c r="J34" s="153">
        <f>ROUND(((SUM(BF121:BF250))*I34),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ROUND((SUM(BG121:BG250)),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ROUND((SUM(BH121:BH250)),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ROUND((SUM(BI121:BI250)),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Přivaděč vodovodu PEHD 90 lokalita Hrádek - rozdělení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03 - vodovod IO 03 relinig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Varnsdorf</v>
      </c>
      <c r="G89" s="39"/>
      <c r="H89" s="39"/>
      <c r="I89" s="31" t="s">
        <v>22</v>
      </c>
      <c r="J89" s="78" t="str">
        <f>IF(J12="","",J12)</f>
        <v>29. 6. 2021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Varnsdorf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J. Nešněra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103</v>
      </c>
      <c r="D94" s="175"/>
      <c r="E94" s="175"/>
      <c r="F94" s="175"/>
      <c r="G94" s="175"/>
      <c r="H94" s="175"/>
      <c r="I94" s="175"/>
      <c r="J94" s="176" t="s">
        <v>104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105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106</v>
      </c>
    </row>
    <row r="97" s="9" customFormat="1" ht="24.96" customHeight="1">
      <c r="A97" s="9"/>
      <c r="B97" s="178"/>
      <c r="C97" s="179"/>
      <c r="D97" s="180" t="s">
        <v>107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108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109</v>
      </c>
      <c r="E99" s="187"/>
      <c r="F99" s="187"/>
      <c r="G99" s="187"/>
      <c r="H99" s="187"/>
      <c r="I99" s="187"/>
      <c r="J99" s="188">
        <f>J180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110</v>
      </c>
      <c r="E100" s="187"/>
      <c r="F100" s="187"/>
      <c r="G100" s="187"/>
      <c r="H100" s="187"/>
      <c r="I100" s="187"/>
      <c r="J100" s="188">
        <f>J190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111</v>
      </c>
      <c r="E101" s="187"/>
      <c r="F101" s="187"/>
      <c r="G101" s="187"/>
      <c r="H101" s="187"/>
      <c r="I101" s="187"/>
      <c r="J101" s="188">
        <f>J248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112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Přivaděč vodovodu PEHD 90 lokalita Hrádek - rozdělení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100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03 - vodovod IO 03 relinig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>Varnsdorf</v>
      </c>
      <c r="G115" s="39"/>
      <c r="H115" s="39"/>
      <c r="I115" s="31" t="s">
        <v>22</v>
      </c>
      <c r="J115" s="78" t="str">
        <f>IF(J12="","",J12)</f>
        <v>29. 6. 2021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>Město Varnsdorf</v>
      </c>
      <c r="G117" s="39"/>
      <c r="H117" s="39"/>
      <c r="I117" s="31" t="s">
        <v>30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9"/>
      <c r="E118" s="39"/>
      <c r="F118" s="26" t="str">
        <f>IF(E18="","",E18)</f>
        <v>Vyplň údaj</v>
      </c>
      <c r="G118" s="39"/>
      <c r="H118" s="39"/>
      <c r="I118" s="31" t="s">
        <v>33</v>
      </c>
      <c r="J118" s="35" t="str">
        <f>E24</f>
        <v>J. Nešněra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113</v>
      </c>
      <c r="D120" s="193" t="s">
        <v>61</v>
      </c>
      <c r="E120" s="193" t="s">
        <v>57</v>
      </c>
      <c r="F120" s="193" t="s">
        <v>58</v>
      </c>
      <c r="G120" s="193" t="s">
        <v>114</v>
      </c>
      <c r="H120" s="193" t="s">
        <v>115</v>
      </c>
      <c r="I120" s="193" t="s">
        <v>116</v>
      </c>
      <c r="J120" s="193" t="s">
        <v>104</v>
      </c>
      <c r="K120" s="194" t="s">
        <v>117</v>
      </c>
      <c r="L120" s="195"/>
      <c r="M120" s="99" t="s">
        <v>1</v>
      </c>
      <c r="N120" s="100" t="s">
        <v>40</v>
      </c>
      <c r="O120" s="100" t="s">
        <v>118</v>
      </c>
      <c r="P120" s="100" t="s">
        <v>119</v>
      </c>
      <c r="Q120" s="100" t="s">
        <v>120</v>
      </c>
      <c r="R120" s="100" t="s">
        <v>121</v>
      </c>
      <c r="S120" s="100" t="s">
        <v>122</v>
      </c>
      <c r="T120" s="101" t="s">
        <v>123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124</v>
      </c>
      <c r="D121" s="39"/>
      <c r="E121" s="39"/>
      <c r="F121" s="39"/>
      <c r="G121" s="39"/>
      <c r="H121" s="39"/>
      <c r="I121" s="39"/>
      <c r="J121" s="196">
        <f>BK121</f>
        <v>0</v>
      </c>
      <c r="K121" s="39"/>
      <c r="L121" s="43"/>
      <c r="M121" s="102"/>
      <c r="N121" s="197"/>
      <c r="O121" s="103"/>
      <c r="P121" s="198">
        <f>P122</f>
        <v>0</v>
      </c>
      <c r="Q121" s="103"/>
      <c r="R121" s="198">
        <f>R122</f>
        <v>2.2817881760000005</v>
      </c>
      <c r="S121" s="103"/>
      <c r="T121" s="199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75</v>
      </c>
      <c r="AU121" s="16" t="s">
        <v>106</v>
      </c>
      <c r="BK121" s="200">
        <f>BK122</f>
        <v>0</v>
      </c>
    </row>
    <row r="122" s="12" customFormat="1" ht="25.92" customHeight="1">
      <c r="A122" s="12"/>
      <c r="B122" s="201"/>
      <c r="C122" s="202"/>
      <c r="D122" s="203" t="s">
        <v>75</v>
      </c>
      <c r="E122" s="204" t="s">
        <v>125</v>
      </c>
      <c r="F122" s="204" t="s">
        <v>126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P123+P180+P190+P248</f>
        <v>0</v>
      </c>
      <c r="Q122" s="209"/>
      <c r="R122" s="210">
        <f>R123+R180+R190+R248</f>
        <v>2.2817881760000005</v>
      </c>
      <c r="S122" s="209"/>
      <c r="T122" s="211">
        <f>T123+T180+T190+T248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84</v>
      </c>
      <c r="AT122" s="213" t="s">
        <v>75</v>
      </c>
      <c r="AU122" s="213" t="s">
        <v>76</v>
      </c>
      <c r="AY122" s="212" t="s">
        <v>127</v>
      </c>
      <c r="BK122" s="214">
        <f>BK123+BK180+BK190+BK248</f>
        <v>0</v>
      </c>
    </row>
    <row r="123" s="12" customFormat="1" ht="22.8" customHeight="1">
      <c r="A123" s="12"/>
      <c r="B123" s="201"/>
      <c r="C123" s="202"/>
      <c r="D123" s="203" t="s">
        <v>75</v>
      </c>
      <c r="E123" s="215" t="s">
        <v>84</v>
      </c>
      <c r="F123" s="215" t="s">
        <v>128</v>
      </c>
      <c r="G123" s="202"/>
      <c r="H123" s="202"/>
      <c r="I123" s="205"/>
      <c r="J123" s="216">
        <f>BK123</f>
        <v>0</v>
      </c>
      <c r="K123" s="202"/>
      <c r="L123" s="207"/>
      <c r="M123" s="208"/>
      <c r="N123" s="209"/>
      <c r="O123" s="209"/>
      <c r="P123" s="210">
        <f>SUM(P124:P179)</f>
        <v>0</v>
      </c>
      <c r="Q123" s="209"/>
      <c r="R123" s="210">
        <f>SUM(R124:R179)</f>
        <v>0.13350213599999999</v>
      </c>
      <c r="S123" s="209"/>
      <c r="T123" s="211">
        <f>SUM(T124:T179)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84</v>
      </c>
      <c r="AT123" s="213" t="s">
        <v>75</v>
      </c>
      <c r="AU123" s="213" t="s">
        <v>84</v>
      </c>
      <c r="AY123" s="212" t="s">
        <v>127</v>
      </c>
      <c r="BK123" s="214">
        <f>SUM(BK124:BK179)</f>
        <v>0</v>
      </c>
    </row>
    <row r="124" s="2" customFormat="1" ht="24.15" customHeight="1">
      <c r="A124" s="37"/>
      <c r="B124" s="38"/>
      <c r="C124" s="217" t="s">
        <v>84</v>
      </c>
      <c r="D124" s="217" t="s">
        <v>129</v>
      </c>
      <c r="E124" s="218" t="s">
        <v>130</v>
      </c>
      <c r="F124" s="219" t="s">
        <v>131</v>
      </c>
      <c r="G124" s="220" t="s">
        <v>132</v>
      </c>
      <c r="H124" s="221">
        <v>10</v>
      </c>
      <c r="I124" s="222"/>
      <c r="J124" s="223">
        <f>ROUND(I124*H124,2)</f>
        <v>0</v>
      </c>
      <c r="K124" s="219" t="s">
        <v>133</v>
      </c>
      <c r="L124" s="43"/>
      <c r="M124" s="224" t="s">
        <v>1</v>
      </c>
      <c r="N124" s="225" t="s">
        <v>41</v>
      </c>
      <c r="O124" s="90"/>
      <c r="P124" s="226">
        <f>O124*H124</f>
        <v>0</v>
      </c>
      <c r="Q124" s="226">
        <v>3.2634E-05</v>
      </c>
      <c r="R124" s="226">
        <f>Q124*H124</f>
        <v>0.00032634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134</v>
      </c>
      <c r="AT124" s="228" t="s">
        <v>129</v>
      </c>
      <c r="AU124" s="228" t="s">
        <v>86</v>
      </c>
      <c r="AY124" s="16" t="s">
        <v>127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84</v>
      </c>
      <c r="BK124" s="229">
        <f>ROUND(I124*H124,2)</f>
        <v>0</v>
      </c>
      <c r="BL124" s="16" t="s">
        <v>134</v>
      </c>
      <c r="BM124" s="228" t="s">
        <v>526</v>
      </c>
    </row>
    <row r="125" s="2" customFormat="1">
      <c r="A125" s="37"/>
      <c r="B125" s="38"/>
      <c r="C125" s="39"/>
      <c r="D125" s="230" t="s">
        <v>136</v>
      </c>
      <c r="E125" s="39"/>
      <c r="F125" s="231" t="s">
        <v>137</v>
      </c>
      <c r="G125" s="39"/>
      <c r="H125" s="39"/>
      <c r="I125" s="232"/>
      <c r="J125" s="39"/>
      <c r="K125" s="39"/>
      <c r="L125" s="43"/>
      <c r="M125" s="233"/>
      <c r="N125" s="234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136</v>
      </c>
      <c r="AU125" s="16" t="s">
        <v>86</v>
      </c>
    </row>
    <row r="126" s="2" customFormat="1" ht="24.15" customHeight="1">
      <c r="A126" s="37"/>
      <c r="B126" s="38"/>
      <c r="C126" s="217" t="s">
        <v>86</v>
      </c>
      <c r="D126" s="217" t="s">
        <v>129</v>
      </c>
      <c r="E126" s="218" t="s">
        <v>138</v>
      </c>
      <c r="F126" s="219" t="s">
        <v>139</v>
      </c>
      <c r="G126" s="220" t="s">
        <v>140</v>
      </c>
      <c r="H126" s="221">
        <v>30</v>
      </c>
      <c r="I126" s="222"/>
      <c r="J126" s="223">
        <f>ROUND(I126*H126,2)</f>
        <v>0</v>
      </c>
      <c r="K126" s="219" t="s">
        <v>133</v>
      </c>
      <c r="L126" s="43"/>
      <c r="M126" s="224" t="s">
        <v>1</v>
      </c>
      <c r="N126" s="225" t="s">
        <v>41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134</v>
      </c>
      <c r="AT126" s="228" t="s">
        <v>129</v>
      </c>
      <c r="AU126" s="228" t="s">
        <v>86</v>
      </c>
      <c r="AY126" s="16" t="s">
        <v>127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84</v>
      </c>
      <c r="BK126" s="229">
        <f>ROUND(I126*H126,2)</f>
        <v>0</v>
      </c>
      <c r="BL126" s="16" t="s">
        <v>134</v>
      </c>
      <c r="BM126" s="228" t="s">
        <v>527</v>
      </c>
    </row>
    <row r="127" s="2" customFormat="1">
      <c r="A127" s="37"/>
      <c r="B127" s="38"/>
      <c r="C127" s="39"/>
      <c r="D127" s="230" t="s">
        <v>136</v>
      </c>
      <c r="E127" s="39"/>
      <c r="F127" s="231" t="s">
        <v>142</v>
      </c>
      <c r="G127" s="39"/>
      <c r="H127" s="39"/>
      <c r="I127" s="232"/>
      <c r="J127" s="39"/>
      <c r="K127" s="39"/>
      <c r="L127" s="43"/>
      <c r="M127" s="233"/>
      <c r="N127" s="23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136</v>
      </c>
      <c r="AU127" s="16" t="s">
        <v>86</v>
      </c>
    </row>
    <row r="128" s="2" customFormat="1" ht="16.5" customHeight="1">
      <c r="A128" s="37"/>
      <c r="B128" s="38"/>
      <c r="C128" s="217" t="s">
        <v>143</v>
      </c>
      <c r="D128" s="217" t="s">
        <v>129</v>
      </c>
      <c r="E128" s="218" t="s">
        <v>144</v>
      </c>
      <c r="F128" s="219" t="s">
        <v>145</v>
      </c>
      <c r="G128" s="220" t="s">
        <v>146</v>
      </c>
      <c r="H128" s="221">
        <v>59.799999999999997</v>
      </c>
      <c r="I128" s="222"/>
      <c r="J128" s="223">
        <f>ROUND(I128*H128,2)</f>
        <v>0</v>
      </c>
      <c r="K128" s="219" t="s">
        <v>133</v>
      </c>
      <c r="L128" s="43"/>
      <c r="M128" s="224" t="s">
        <v>1</v>
      </c>
      <c r="N128" s="225" t="s">
        <v>41</v>
      </c>
      <c r="O128" s="90"/>
      <c r="P128" s="226">
        <f>O128*H128</f>
        <v>0</v>
      </c>
      <c r="Q128" s="226">
        <v>0.00055000000000000003</v>
      </c>
      <c r="R128" s="226">
        <f>Q128*H128</f>
        <v>0.032890000000000003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134</v>
      </c>
      <c r="AT128" s="228" t="s">
        <v>129</v>
      </c>
      <c r="AU128" s="228" t="s">
        <v>86</v>
      </c>
      <c r="AY128" s="16" t="s">
        <v>127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84</v>
      </c>
      <c r="BK128" s="229">
        <f>ROUND(I128*H128,2)</f>
        <v>0</v>
      </c>
      <c r="BL128" s="16" t="s">
        <v>134</v>
      </c>
      <c r="BM128" s="228" t="s">
        <v>528</v>
      </c>
    </row>
    <row r="129" s="2" customFormat="1">
      <c r="A129" s="37"/>
      <c r="B129" s="38"/>
      <c r="C129" s="39"/>
      <c r="D129" s="230" t="s">
        <v>136</v>
      </c>
      <c r="E129" s="39"/>
      <c r="F129" s="231" t="s">
        <v>148</v>
      </c>
      <c r="G129" s="39"/>
      <c r="H129" s="39"/>
      <c r="I129" s="232"/>
      <c r="J129" s="39"/>
      <c r="K129" s="39"/>
      <c r="L129" s="43"/>
      <c r="M129" s="233"/>
      <c r="N129" s="23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136</v>
      </c>
      <c r="AU129" s="16" t="s">
        <v>86</v>
      </c>
    </row>
    <row r="130" s="13" customFormat="1">
      <c r="A130" s="13"/>
      <c r="B130" s="235"/>
      <c r="C130" s="236"/>
      <c r="D130" s="230" t="s">
        <v>159</v>
      </c>
      <c r="E130" s="237" t="s">
        <v>1</v>
      </c>
      <c r="F130" s="238" t="s">
        <v>529</v>
      </c>
      <c r="G130" s="236"/>
      <c r="H130" s="239">
        <v>15.4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159</v>
      </c>
      <c r="AU130" s="245" t="s">
        <v>86</v>
      </c>
      <c r="AV130" s="13" t="s">
        <v>86</v>
      </c>
      <c r="AW130" s="13" t="s">
        <v>32</v>
      </c>
      <c r="AX130" s="13" t="s">
        <v>76</v>
      </c>
      <c r="AY130" s="245" t="s">
        <v>127</v>
      </c>
    </row>
    <row r="131" s="13" customFormat="1">
      <c r="A131" s="13"/>
      <c r="B131" s="235"/>
      <c r="C131" s="236"/>
      <c r="D131" s="230" t="s">
        <v>159</v>
      </c>
      <c r="E131" s="237" t="s">
        <v>1</v>
      </c>
      <c r="F131" s="238" t="s">
        <v>530</v>
      </c>
      <c r="G131" s="236"/>
      <c r="H131" s="239">
        <v>12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159</v>
      </c>
      <c r="AU131" s="245" t="s">
        <v>86</v>
      </c>
      <c r="AV131" s="13" t="s">
        <v>86</v>
      </c>
      <c r="AW131" s="13" t="s">
        <v>32</v>
      </c>
      <c r="AX131" s="13" t="s">
        <v>76</v>
      </c>
      <c r="AY131" s="245" t="s">
        <v>127</v>
      </c>
    </row>
    <row r="132" s="13" customFormat="1">
      <c r="A132" s="13"/>
      <c r="B132" s="235"/>
      <c r="C132" s="236"/>
      <c r="D132" s="230" t="s">
        <v>159</v>
      </c>
      <c r="E132" s="237" t="s">
        <v>1</v>
      </c>
      <c r="F132" s="238" t="s">
        <v>531</v>
      </c>
      <c r="G132" s="236"/>
      <c r="H132" s="239">
        <v>32.399999999999999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159</v>
      </c>
      <c r="AU132" s="245" t="s">
        <v>86</v>
      </c>
      <c r="AV132" s="13" t="s">
        <v>86</v>
      </c>
      <c r="AW132" s="13" t="s">
        <v>32</v>
      </c>
      <c r="AX132" s="13" t="s">
        <v>76</v>
      </c>
      <c r="AY132" s="245" t="s">
        <v>127</v>
      </c>
    </row>
    <row r="133" s="14" customFormat="1">
      <c r="A133" s="14"/>
      <c r="B133" s="260"/>
      <c r="C133" s="261"/>
      <c r="D133" s="230" t="s">
        <v>159</v>
      </c>
      <c r="E133" s="262" t="s">
        <v>1</v>
      </c>
      <c r="F133" s="263" t="s">
        <v>293</v>
      </c>
      <c r="G133" s="261"/>
      <c r="H133" s="264">
        <v>59.799999999999997</v>
      </c>
      <c r="I133" s="265"/>
      <c r="J133" s="261"/>
      <c r="K133" s="261"/>
      <c r="L133" s="266"/>
      <c r="M133" s="267"/>
      <c r="N133" s="268"/>
      <c r="O133" s="268"/>
      <c r="P133" s="268"/>
      <c r="Q133" s="268"/>
      <c r="R133" s="268"/>
      <c r="S133" s="268"/>
      <c r="T133" s="26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0" t="s">
        <v>159</v>
      </c>
      <c r="AU133" s="270" t="s">
        <v>86</v>
      </c>
      <c r="AV133" s="14" t="s">
        <v>134</v>
      </c>
      <c r="AW133" s="14" t="s">
        <v>32</v>
      </c>
      <c r="AX133" s="14" t="s">
        <v>84</v>
      </c>
      <c r="AY133" s="270" t="s">
        <v>127</v>
      </c>
    </row>
    <row r="134" s="2" customFormat="1" ht="21.75" customHeight="1">
      <c r="A134" s="37"/>
      <c r="B134" s="38"/>
      <c r="C134" s="217" t="s">
        <v>134</v>
      </c>
      <c r="D134" s="217" t="s">
        <v>129</v>
      </c>
      <c r="E134" s="218" t="s">
        <v>149</v>
      </c>
      <c r="F134" s="219" t="s">
        <v>150</v>
      </c>
      <c r="G134" s="220" t="s">
        <v>146</v>
      </c>
      <c r="H134" s="221">
        <v>59.799999999999997</v>
      </c>
      <c r="I134" s="222"/>
      <c r="J134" s="223">
        <f>ROUND(I134*H134,2)</f>
        <v>0</v>
      </c>
      <c r="K134" s="219" t="s">
        <v>133</v>
      </c>
      <c r="L134" s="43"/>
      <c r="M134" s="224" t="s">
        <v>1</v>
      </c>
      <c r="N134" s="225" t="s">
        <v>41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134</v>
      </c>
      <c r="AT134" s="228" t="s">
        <v>129</v>
      </c>
      <c r="AU134" s="228" t="s">
        <v>86</v>
      </c>
      <c r="AY134" s="16" t="s">
        <v>127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84</v>
      </c>
      <c r="BK134" s="229">
        <f>ROUND(I134*H134,2)</f>
        <v>0</v>
      </c>
      <c r="BL134" s="16" t="s">
        <v>134</v>
      </c>
      <c r="BM134" s="228" t="s">
        <v>532</v>
      </c>
    </row>
    <row r="135" s="2" customFormat="1">
      <c r="A135" s="37"/>
      <c r="B135" s="38"/>
      <c r="C135" s="39"/>
      <c r="D135" s="230" t="s">
        <v>136</v>
      </c>
      <c r="E135" s="39"/>
      <c r="F135" s="231" t="s">
        <v>152</v>
      </c>
      <c r="G135" s="39"/>
      <c r="H135" s="39"/>
      <c r="I135" s="232"/>
      <c r="J135" s="39"/>
      <c r="K135" s="39"/>
      <c r="L135" s="43"/>
      <c r="M135" s="233"/>
      <c r="N135" s="23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136</v>
      </c>
      <c r="AU135" s="16" t="s">
        <v>86</v>
      </c>
    </row>
    <row r="136" s="2" customFormat="1" ht="33" customHeight="1">
      <c r="A136" s="37"/>
      <c r="B136" s="38"/>
      <c r="C136" s="217" t="s">
        <v>153</v>
      </c>
      <c r="D136" s="217" t="s">
        <v>129</v>
      </c>
      <c r="E136" s="218" t="s">
        <v>154</v>
      </c>
      <c r="F136" s="219" t="s">
        <v>155</v>
      </c>
      <c r="G136" s="220" t="s">
        <v>156</v>
      </c>
      <c r="H136" s="221">
        <v>31.66</v>
      </c>
      <c r="I136" s="222"/>
      <c r="J136" s="223">
        <f>ROUND(I136*H136,2)</f>
        <v>0</v>
      </c>
      <c r="K136" s="219" t="s">
        <v>133</v>
      </c>
      <c r="L136" s="43"/>
      <c r="M136" s="224" t="s">
        <v>1</v>
      </c>
      <c r="N136" s="225" t="s">
        <v>41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134</v>
      </c>
      <c r="AT136" s="228" t="s">
        <v>129</v>
      </c>
      <c r="AU136" s="228" t="s">
        <v>86</v>
      </c>
      <c r="AY136" s="16" t="s">
        <v>127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84</v>
      </c>
      <c r="BK136" s="229">
        <f>ROUND(I136*H136,2)</f>
        <v>0</v>
      </c>
      <c r="BL136" s="16" t="s">
        <v>134</v>
      </c>
      <c r="BM136" s="228" t="s">
        <v>533</v>
      </c>
    </row>
    <row r="137" s="2" customFormat="1">
      <c r="A137" s="37"/>
      <c r="B137" s="38"/>
      <c r="C137" s="39"/>
      <c r="D137" s="230" t="s">
        <v>136</v>
      </c>
      <c r="E137" s="39"/>
      <c r="F137" s="231" t="s">
        <v>158</v>
      </c>
      <c r="G137" s="39"/>
      <c r="H137" s="39"/>
      <c r="I137" s="232"/>
      <c r="J137" s="39"/>
      <c r="K137" s="39"/>
      <c r="L137" s="43"/>
      <c r="M137" s="233"/>
      <c r="N137" s="23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136</v>
      </c>
      <c r="AU137" s="16" t="s">
        <v>86</v>
      </c>
    </row>
    <row r="138" s="13" customFormat="1">
      <c r="A138" s="13"/>
      <c r="B138" s="235"/>
      <c r="C138" s="236"/>
      <c r="D138" s="230" t="s">
        <v>159</v>
      </c>
      <c r="E138" s="237" t="s">
        <v>1</v>
      </c>
      <c r="F138" s="238" t="s">
        <v>534</v>
      </c>
      <c r="G138" s="236"/>
      <c r="H138" s="239">
        <v>24.199999999999999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159</v>
      </c>
      <c r="AU138" s="245" t="s">
        <v>86</v>
      </c>
      <c r="AV138" s="13" t="s">
        <v>86</v>
      </c>
      <c r="AW138" s="13" t="s">
        <v>32</v>
      </c>
      <c r="AX138" s="13" t="s">
        <v>76</v>
      </c>
      <c r="AY138" s="245" t="s">
        <v>127</v>
      </c>
    </row>
    <row r="139" s="13" customFormat="1">
      <c r="A139" s="13"/>
      <c r="B139" s="235"/>
      <c r="C139" s="236"/>
      <c r="D139" s="230" t="s">
        <v>159</v>
      </c>
      <c r="E139" s="237" t="s">
        <v>1</v>
      </c>
      <c r="F139" s="238" t="s">
        <v>535</v>
      </c>
      <c r="G139" s="236"/>
      <c r="H139" s="239">
        <v>18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159</v>
      </c>
      <c r="AU139" s="245" t="s">
        <v>86</v>
      </c>
      <c r="AV139" s="13" t="s">
        <v>86</v>
      </c>
      <c r="AW139" s="13" t="s">
        <v>32</v>
      </c>
      <c r="AX139" s="13" t="s">
        <v>76</v>
      </c>
      <c r="AY139" s="245" t="s">
        <v>127</v>
      </c>
    </row>
    <row r="140" s="13" customFormat="1">
      <c r="A140" s="13"/>
      <c r="B140" s="235"/>
      <c r="C140" s="236"/>
      <c r="D140" s="230" t="s">
        <v>159</v>
      </c>
      <c r="E140" s="237" t="s">
        <v>1</v>
      </c>
      <c r="F140" s="238" t="s">
        <v>536</v>
      </c>
      <c r="G140" s="236"/>
      <c r="H140" s="239">
        <v>21.120000000000001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159</v>
      </c>
      <c r="AU140" s="245" t="s">
        <v>86</v>
      </c>
      <c r="AV140" s="13" t="s">
        <v>86</v>
      </c>
      <c r="AW140" s="13" t="s">
        <v>32</v>
      </c>
      <c r="AX140" s="13" t="s">
        <v>76</v>
      </c>
      <c r="AY140" s="245" t="s">
        <v>127</v>
      </c>
    </row>
    <row r="141" s="14" customFormat="1">
      <c r="A141" s="14"/>
      <c r="B141" s="260"/>
      <c r="C141" s="261"/>
      <c r="D141" s="230" t="s">
        <v>159</v>
      </c>
      <c r="E141" s="262" t="s">
        <v>1</v>
      </c>
      <c r="F141" s="263" t="s">
        <v>293</v>
      </c>
      <c r="G141" s="261"/>
      <c r="H141" s="264">
        <v>63.320000000000007</v>
      </c>
      <c r="I141" s="265"/>
      <c r="J141" s="261"/>
      <c r="K141" s="261"/>
      <c r="L141" s="266"/>
      <c r="M141" s="267"/>
      <c r="N141" s="268"/>
      <c r="O141" s="268"/>
      <c r="P141" s="268"/>
      <c r="Q141" s="268"/>
      <c r="R141" s="268"/>
      <c r="S141" s="268"/>
      <c r="T141" s="26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0" t="s">
        <v>159</v>
      </c>
      <c r="AU141" s="270" t="s">
        <v>86</v>
      </c>
      <c r="AV141" s="14" t="s">
        <v>134</v>
      </c>
      <c r="AW141" s="14" t="s">
        <v>32</v>
      </c>
      <c r="AX141" s="14" t="s">
        <v>84</v>
      </c>
      <c r="AY141" s="270" t="s">
        <v>127</v>
      </c>
    </row>
    <row r="142" s="13" customFormat="1">
      <c r="A142" s="13"/>
      <c r="B142" s="235"/>
      <c r="C142" s="236"/>
      <c r="D142" s="230" t="s">
        <v>159</v>
      </c>
      <c r="E142" s="236"/>
      <c r="F142" s="238" t="s">
        <v>537</v>
      </c>
      <c r="G142" s="236"/>
      <c r="H142" s="239">
        <v>31.66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159</v>
      </c>
      <c r="AU142" s="245" t="s">
        <v>86</v>
      </c>
      <c r="AV142" s="13" t="s">
        <v>86</v>
      </c>
      <c r="AW142" s="13" t="s">
        <v>4</v>
      </c>
      <c r="AX142" s="13" t="s">
        <v>84</v>
      </c>
      <c r="AY142" s="245" t="s">
        <v>127</v>
      </c>
    </row>
    <row r="143" s="2" customFormat="1" ht="33" customHeight="1">
      <c r="A143" s="37"/>
      <c r="B143" s="38"/>
      <c r="C143" s="217" t="s">
        <v>162</v>
      </c>
      <c r="D143" s="217" t="s">
        <v>129</v>
      </c>
      <c r="E143" s="218" t="s">
        <v>163</v>
      </c>
      <c r="F143" s="219" t="s">
        <v>164</v>
      </c>
      <c r="G143" s="220" t="s">
        <v>156</v>
      </c>
      <c r="H143" s="221">
        <v>31.66</v>
      </c>
      <c r="I143" s="222"/>
      <c r="J143" s="223">
        <f>ROUND(I143*H143,2)</f>
        <v>0</v>
      </c>
      <c r="K143" s="219" t="s">
        <v>133</v>
      </c>
      <c r="L143" s="43"/>
      <c r="M143" s="224" t="s">
        <v>1</v>
      </c>
      <c r="N143" s="225" t="s">
        <v>41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134</v>
      </c>
      <c r="AT143" s="228" t="s">
        <v>129</v>
      </c>
      <c r="AU143" s="228" t="s">
        <v>86</v>
      </c>
      <c r="AY143" s="16" t="s">
        <v>127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84</v>
      </c>
      <c r="BK143" s="229">
        <f>ROUND(I143*H143,2)</f>
        <v>0</v>
      </c>
      <c r="BL143" s="16" t="s">
        <v>134</v>
      </c>
      <c r="BM143" s="228" t="s">
        <v>538</v>
      </c>
    </row>
    <row r="144" s="2" customFormat="1">
      <c r="A144" s="37"/>
      <c r="B144" s="38"/>
      <c r="C144" s="39"/>
      <c r="D144" s="230" t="s">
        <v>136</v>
      </c>
      <c r="E144" s="39"/>
      <c r="F144" s="231" t="s">
        <v>166</v>
      </c>
      <c r="G144" s="39"/>
      <c r="H144" s="39"/>
      <c r="I144" s="232"/>
      <c r="J144" s="39"/>
      <c r="K144" s="39"/>
      <c r="L144" s="43"/>
      <c r="M144" s="233"/>
      <c r="N144" s="23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136</v>
      </c>
      <c r="AU144" s="16" t="s">
        <v>86</v>
      </c>
    </row>
    <row r="145" s="13" customFormat="1">
      <c r="A145" s="13"/>
      <c r="B145" s="235"/>
      <c r="C145" s="236"/>
      <c r="D145" s="230" t="s">
        <v>159</v>
      </c>
      <c r="E145" s="237" t="s">
        <v>1</v>
      </c>
      <c r="F145" s="238" t="s">
        <v>534</v>
      </c>
      <c r="G145" s="236"/>
      <c r="H145" s="239">
        <v>24.199999999999999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159</v>
      </c>
      <c r="AU145" s="245" t="s">
        <v>86</v>
      </c>
      <c r="AV145" s="13" t="s">
        <v>86</v>
      </c>
      <c r="AW145" s="13" t="s">
        <v>32</v>
      </c>
      <c r="AX145" s="13" t="s">
        <v>76</v>
      </c>
      <c r="AY145" s="245" t="s">
        <v>127</v>
      </c>
    </row>
    <row r="146" s="13" customFormat="1">
      <c r="A146" s="13"/>
      <c r="B146" s="235"/>
      <c r="C146" s="236"/>
      <c r="D146" s="230" t="s">
        <v>159</v>
      </c>
      <c r="E146" s="237" t="s">
        <v>1</v>
      </c>
      <c r="F146" s="238" t="s">
        <v>535</v>
      </c>
      <c r="G146" s="236"/>
      <c r="H146" s="239">
        <v>18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159</v>
      </c>
      <c r="AU146" s="245" t="s">
        <v>86</v>
      </c>
      <c r="AV146" s="13" t="s">
        <v>86</v>
      </c>
      <c r="AW146" s="13" t="s">
        <v>32</v>
      </c>
      <c r="AX146" s="13" t="s">
        <v>76</v>
      </c>
      <c r="AY146" s="245" t="s">
        <v>127</v>
      </c>
    </row>
    <row r="147" s="13" customFormat="1">
      <c r="A147" s="13"/>
      <c r="B147" s="235"/>
      <c r="C147" s="236"/>
      <c r="D147" s="230" t="s">
        <v>159</v>
      </c>
      <c r="E147" s="237" t="s">
        <v>1</v>
      </c>
      <c r="F147" s="238" t="s">
        <v>536</v>
      </c>
      <c r="G147" s="236"/>
      <c r="H147" s="239">
        <v>21.120000000000001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159</v>
      </c>
      <c r="AU147" s="245" t="s">
        <v>86</v>
      </c>
      <c r="AV147" s="13" t="s">
        <v>86</v>
      </c>
      <c r="AW147" s="13" t="s">
        <v>32</v>
      </c>
      <c r="AX147" s="13" t="s">
        <v>76</v>
      </c>
      <c r="AY147" s="245" t="s">
        <v>127</v>
      </c>
    </row>
    <row r="148" s="14" customFormat="1">
      <c r="A148" s="14"/>
      <c r="B148" s="260"/>
      <c r="C148" s="261"/>
      <c r="D148" s="230" t="s">
        <v>159</v>
      </c>
      <c r="E148" s="262" t="s">
        <v>1</v>
      </c>
      <c r="F148" s="263" t="s">
        <v>293</v>
      </c>
      <c r="G148" s="261"/>
      <c r="H148" s="264">
        <v>63.320000000000007</v>
      </c>
      <c r="I148" s="265"/>
      <c r="J148" s="261"/>
      <c r="K148" s="261"/>
      <c r="L148" s="266"/>
      <c r="M148" s="267"/>
      <c r="N148" s="268"/>
      <c r="O148" s="268"/>
      <c r="P148" s="268"/>
      <c r="Q148" s="268"/>
      <c r="R148" s="268"/>
      <c r="S148" s="268"/>
      <c r="T148" s="26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0" t="s">
        <v>159</v>
      </c>
      <c r="AU148" s="270" t="s">
        <v>86</v>
      </c>
      <c r="AV148" s="14" t="s">
        <v>134</v>
      </c>
      <c r="AW148" s="14" t="s">
        <v>32</v>
      </c>
      <c r="AX148" s="14" t="s">
        <v>84</v>
      </c>
      <c r="AY148" s="270" t="s">
        <v>127</v>
      </c>
    </row>
    <row r="149" s="13" customFormat="1">
      <c r="A149" s="13"/>
      <c r="B149" s="235"/>
      <c r="C149" s="236"/>
      <c r="D149" s="230" t="s">
        <v>159</v>
      </c>
      <c r="E149" s="236"/>
      <c r="F149" s="238" t="s">
        <v>537</v>
      </c>
      <c r="G149" s="236"/>
      <c r="H149" s="239">
        <v>31.66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159</v>
      </c>
      <c r="AU149" s="245" t="s">
        <v>86</v>
      </c>
      <c r="AV149" s="13" t="s">
        <v>86</v>
      </c>
      <c r="AW149" s="13" t="s">
        <v>4</v>
      </c>
      <c r="AX149" s="13" t="s">
        <v>84</v>
      </c>
      <c r="AY149" s="245" t="s">
        <v>127</v>
      </c>
    </row>
    <row r="150" s="2" customFormat="1" ht="21.75" customHeight="1">
      <c r="A150" s="37"/>
      <c r="B150" s="38"/>
      <c r="C150" s="217" t="s">
        <v>167</v>
      </c>
      <c r="D150" s="217" t="s">
        <v>129</v>
      </c>
      <c r="E150" s="218" t="s">
        <v>168</v>
      </c>
      <c r="F150" s="219" t="s">
        <v>169</v>
      </c>
      <c r="G150" s="220" t="s">
        <v>170</v>
      </c>
      <c r="H150" s="221">
        <v>119.59999999999999</v>
      </c>
      <c r="I150" s="222"/>
      <c r="J150" s="223">
        <f>ROUND(I150*H150,2)</f>
        <v>0</v>
      </c>
      <c r="K150" s="219" t="s">
        <v>133</v>
      </c>
      <c r="L150" s="43"/>
      <c r="M150" s="224" t="s">
        <v>1</v>
      </c>
      <c r="N150" s="225" t="s">
        <v>41</v>
      </c>
      <c r="O150" s="90"/>
      <c r="P150" s="226">
        <f>O150*H150</f>
        <v>0</v>
      </c>
      <c r="Q150" s="226">
        <v>0.00083850999999999999</v>
      </c>
      <c r="R150" s="226">
        <f>Q150*H150</f>
        <v>0.100285796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134</v>
      </c>
      <c r="AT150" s="228" t="s">
        <v>129</v>
      </c>
      <c r="AU150" s="228" t="s">
        <v>86</v>
      </c>
      <c r="AY150" s="16" t="s">
        <v>127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84</v>
      </c>
      <c r="BK150" s="229">
        <f>ROUND(I150*H150,2)</f>
        <v>0</v>
      </c>
      <c r="BL150" s="16" t="s">
        <v>134</v>
      </c>
      <c r="BM150" s="228" t="s">
        <v>539</v>
      </c>
    </row>
    <row r="151" s="2" customFormat="1">
      <c r="A151" s="37"/>
      <c r="B151" s="38"/>
      <c r="C151" s="39"/>
      <c r="D151" s="230" t="s">
        <v>136</v>
      </c>
      <c r="E151" s="39"/>
      <c r="F151" s="231" t="s">
        <v>172</v>
      </c>
      <c r="G151" s="39"/>
      <c r="H151" s="39"/>
      <c r="I151" s="232"/>
      <c r="J151" s="39"/>
      <c r="K151" s="39"/>
      <c r="L151" s="43"/>
      <c r="M151" s="233"/>
      <c r="N151" s="23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136</v>
      </c>
      <c r="AU151" s="16" t="s">
        <v>86</v>
      </c>
    </row>
    <row r="152" s="13" customFormat="1">
      <c r="A152" s="13"/>
      <c r="B152" s="235"/>
      <c r="C152" s="236"/>
      <c r="D152" s="230" t="s">
        <v>159</v>
      </c>
      <c r="E152" s="237" t="s">
        <v>1</v>
      </c>
      <c r="F152" s="238" t="s">
        <v>540</v>
      </c>
      <c r="G152" s="236"/>
      <c r="H152" s="239">
        <v>30.800000000000001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159</v>
      </c>
      <c r="AU152" s="245" t="s">
        <v>86</v>
      </c>
      <c r="AV152" s="13" t="s">
        <v>86</v>
      </c>
      <c r="AW152" s="13" t="s">
        <v>32</v>
      </c>
      <c r="AX152" s="13" t="s">
        <v>76</v>
      </c>
      <c r="AY152" s="245" t="s">
        <v>127</v>
      </c>
    </row>
    <row r="153" s="13" customFormat="1">
      <c r="A153" s="13"/>
      <c r="B153" s="235"/>
      <c r="C153" s="236"/>
      <c r="D153" s="230" t="s">
        <v>159</v>
      </c>
      <c r="E153" s="237" t="s">
        <v>1</v>
      </c>
      <c r="F153" s="238" t="s">
        <v>541</v>
      </c>
      <c r="G153" s="236"/>
      <c r="H153" s="239">
        <v>24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159</v>
      </c>
      <c r="AU153" s="245" t="s">
        <v>86</v>
      </c>
      <c r="AV153" s="13" t="s">
        <v>86</v>
      </c>
      <c r="AW153" s="13" t="s">
        <v>32</v>
      </c>
      <c r="AX153" s="13" t="s">
        <v>76</v>
      </c>
      <c r="AY153" s="245" t="s">
        <v>127</v>
      </c>
    </row>
    <row r="154" s="13" customFormat="1">
      <c r="A154" s="13"/>
      <c r="B154" s="235"/>
      <c r="C154" s="236"/>
      <c r="D154" s="230" t="s">
        <v>159</v>
      </c>
      <c r="E154" s="237" t="s">
        <v>1</v>
      </c>
      <c r="F154" s="238" t="s">
        <v>542</v>
      </c>
      <c r="G154" s="236"/>
      <c r="H154" s="239">
        <v>64.799999999999997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159</v>
      </c>
      <c r="AU154" s="245" t="s">
        <v>86</v>
      </c>
      <c r="AV154" s="13" t="s">
        <v>86</v>
      </c>
      <c r="AW154" s="13" t="s">
        <v>32</v>
      </c>
      <c r="AX154" s="13" t="s">
        <v>76</v>
      </c>
      <c r="AY154" s="245" t="s">
        <v>127</v>
      </c>
    </row>
    <row r="155" s="14" customFormat="1">
      <c r="A155" s="14"/>
      <c r="B155" s="260"/>
      <c r="C155" s="261"/>
      <c r="D155" s="230" t="s">
        <v>159</v>
      </c>
      <c r="E155" s="262" t="s">
        <v>1</v>
      </c>
      <c r="F155" s="263" t="s">
        <v>293</v>
      </c>
      <c r="G155" s="261"/>
      <c r="H155" s="264">
        <v>119.59999999999999</v>
      </c>
      <c r="I155" s="265"/>
      <c r="J155" s="261"/>
      <c r="K155" s="261"/>
      <c r="L155" s="266"/>
      <c r="M155" s="267"/>
      <c r="N155" s="268"/>
      <c r="O155" s="268"/>
      <c r="P155" s="268"/>
      <c r="Q155" s="268"/>
      <c r="R155" s="268"/>
      <c r="S155" s="268"/>
      <c r="T155" s="26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0" t="s">
        <v>159</v>
      </c>
      <c r="AU155" s="270" t="s">
        <v>86</v>
      </c>
      <c r="AV155" s="14" t="s">
        <v>134</v>
      </c>
      <c r="AW155" s="14" t="s">
        <v>32</v>
      </c>
      <c r="AX155" s="14" t="s">
        <v>84</v>
      </c>
      <c r="AY155" s="270" t="s">
        <v>127</v>
      </c>
    </row>
    <row r="156" s="2" customFormat="1" ht="24.15" customHeight="1">
      <c r="A156" s="37"/>
      <c r="B156" s="38"/>
      <c r="C156" s="217" t="s">
        <v>173</v>
      </c>
      <c r="D156" s="217" t="s">
        <v>129</v>
      </c>
      <c r="E156" s="218" t="s">
        <v>174</v>
      </c>
      <c r="F156" s="219" t="s">
        <v>175</v>
      </c>
      <c r="G156" s="220" t="s">
        <v>170</v>
      </c>
      <c r="H156" s="221">
        <v>119.59999999999999</v>
      </c>
      <c r="I156" s="222"/>
      <c r="J156" s="223">
        <f>ROUND(I156*H156,2)</f>
        <v>0</v>
      </c>
      <c r="K156" s="219" t="s">
        <v>133</v>
      </c>
      <c r="L156" s="43"/>
      <c r="M156" s="224" t="s">
        <v>1</v>
      </c>
      <c r="N156" s="225" t="s">
        <v>41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134</v>
      </c>
      <c r="AT156" s="228" t="s">
        <v>129</v>
      </c>
      <c r="AU156" s="228" t="s">
        <v>86</v>
      </c>
      <c r="AY156" s="16" t="s">
        <v>127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84</v>
      </c>
      <c r="BK156" s="229">
        <f>ROUND(I156*H156,2)</f>
        <v>0</v>
      </c>
      <c r="BL156" s="16" t="s">
        <v>134</v>
      </c>
      <c r="BM156" s="228" t="s">
        <v>543</v>
      </c>
    </row>
    <row r="157" s="2" customFormat="1">
      <c r="A157" s="37"/>
      <c r="B157" s="38"/>
      <c r="C157" s="39"/>
      <c r="D157" s="230" t="s">
        <v>136</v>
      </c>
      <c r="E157" s="39"/>
      <c r="F157" s="231" t="s">
        <v>177</v>
      </c>
      <c r="G157" s="39"/>
      <c r="H157" s="39"/>
      <c r="I157" s="232"/>
      <c r="J157" s="39"/>
      <c r="K157" s="39"/>
      <c r="L157" s="43"/>
      <c r="M157" s="233"/>
      <c r="N157" s="23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136</v>
      </c>
      <c r="AU157" s="16" t="s">
        <v>86</v>
      </c>
    </row>
    <row r="158" s="2" customFormat="1" ht="33" customHeight="1">
      <c r="A158" s="37"/>
      <c r="B158" s="38"/>
      <c r="C158" s="217" t="s">
        <v>178</v>
      </c>
      <c r="D158" s="217" t="s">
        <v>129</v>
      </c>
      <c r="E158" s="218" t="s">
        <v>179</v>
      </c>
      <c r="F158" s="219" t="s">
        <v>180</v>
      </c>
      <c r="G158" s="220" t="s">
        <v>156</v>
      </c>
      <c r="H158" s="221">
        <v>17.149999999999999</v>
      </c>
      <c r="I158" s="222"/>
      <c r="J158" s="223">
        <f>ROUND(I158*H158,2)</f>
        <v>0</v>
      </c>
      <c r="K158" s="219" t="s">
        <v>133</v>
      </c>
      <c r="L158" s="43"/>
      <c r="M158" s="224" t="s">
        <v>1</v>
      </c>
      <c r="N158" s="225" t="s">
        <v>41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134</v>
      </c>
      <c r="AT158" s="228" t="s">
        <v>129</v>
      </c>
      <c r="AU158" s="228" t="s">
        <v>86</v>
      </c>
      <c r="AY158" s="16" t="s">
        <v>127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84</v>
      </c>
      <c r="BK158" s="229">
        <f>ROUND(I158*H158,2)</f>
        <v>0</v>
      </c>
      <c r="BL158" s="16" t="s">
        <v>134</v>
      </c>
      <c r="BM158" s="228" t="s">
        <v>544</v>
      </c>
    </row>
    <row r="159" s="2" customFormat="1">
      <c r="A159" s="37"/>
      <c r="B159" s="38"/>
      <c r="C159" s="39"/>
      <c r="D159" s="230" t="s">
        <v>136</v>
      </c>
      <c r="E159" s="39"/>
      <c r="F159" s="231" t="s">
        <v>182</v>
      </c>
      <c r="G159" s="39"/>
      <c r="H159" s="39"/>
      <c r="I159" s="232"/>
      <c r="J159" s="39"/>
      <c r="K159" s="39"/>
      <c r="L159" s="43"/>
      <c r="M159" s="233"/>
      <c r="N159" s="23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136</v>
      </c>
      <c r="AU159" s="16" t="s">
        <v>86</v>
      </c>
    </row>
    <row r="160" s="13" customFormat="1">
      <c r="A160" s="13"/>
      <c r="B160" s="235"/>
      <c r="C160" s="236"/>
      <c r="D160" s="230" t="s">
        <v>159</v>
      </c>
      <c r="E160" s="237" t="s">
        <v>1</v>
      </c>
      <c r="F160" s="238" t="s">
        <v>545</v>
      </c>
      <c r="G160" s="236"/>
      <c r="H160" s="239">
        <v>17.149999999999999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159</v>
      </c>
      <c r="AU160" s="245" t="s">
        <v>86</v>
      </c>
      <c r="AV160" s="13" t="s">
        <v>86</v>
      </c>
      <c r="AW160" s="13" t="s">
        <v>32</v>
      </c>
      <c r="AX160" s="13" t="s">
        <v>84</v>
      </c>
      <c r="AY160" s="245" t="s">
        <v>127</v>
      </c>
    </row>
    <row r="161" s="2" customFormat="1" ht="24.15" customHeight="1">
      <c r="A161" s="37"/>
      <c r="B161" s="38"/>
      <c r="C161" s="217" t="s">
        <v>184</v>
      </c>
      <c r="D161" s="217" t="s">
        <v>129</v>
      </c>
      <c r="E161" s="218" t="s">
        <v>185</v>
      </c>
      <c r="F161" s="219" t="s">
        <v>186</v>
      </c>
      <c r="G161" s="220" t="s">
        <v>156</v>
      </c>
      <c r="H161" s="221">
        <v>63.32</v>
      </c>
      <c r="I161" s="222"/>
      <c r="J161" s="223">
        <f>ROUND(I161*H161,2)</f>
        <v>0</v>
      </c>
      <c r="K161" s="219" t="s">
        <v>1</v>
      </c>
      <c r="L161" s="43"/>
      <c r="M161" s="224" t="s">
        <v>1</v>
      </c>
      <c r="N161" s="225" t="s">
        <v>41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134</v>
      </c>
      <c r="AT161" s="228" t="s">
        <v>129</v>
      </c>
      <c r="AU161" s="228" t="s">
        <v>86</v>
      </c>
      <c r="AY161" s="16" t="s">
        <v>127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84</v>
      </c>
      <c r="BK161" s="229">
        <f>ROUND(I161*H161,2)</f>
        <v>0</v>
      </c>
      <c r="BL161" s="16" t="s">
        <v>134</v>
      </c>
      <c r="BM161" s="228" t="s">
        <v>546</v>
      </c>
    </row>
    <row r="162" s="2" customFormat="1">
      <c r="A162" s="37"/>
      <c r="B162" s="38"/>
      <c r="C162" s="39"/>
      <c r="D162" s="230" t="s">
        <v>136</v>
      </c>
      <c r="E162" s="39"/>
      <c r="F162" s="231" t="s">
        <v>186</v>
      </c>
      <c r="G162" s="39"/>
      <c r="H162" s="39"/>
      <c r="I162" s="232"/>
      <c r="J162" s="39"/>
      <c r="K162" s="39"/>
      <c r="L162" s="43"/>
      <c r="M162" s="233"/>
      <c r="N162" s="23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136</v>
      </c>
      <c r="AU162" s="16" t="s">
        <v>86</v>
      </c>
    </row>
    <row r="163" s="13" customFormat="1">
      <c r="A163" s="13"/>
      <c r="B163" s="235"/>
      <c r="C163" s="236"/>
      <c r="D163" s="230" t="s">
        <v>159</v>
      </c>
      <c r="E163" s="237" t="s">
        <v>1</v>
      </c>
      <c r="F163" s="238" t="s">
        <v>547</v>
      </c>
      <c r="G163" s="236"/>
      <c r="H163" s="239">
        <v>63.32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159</v>
      </c>
      <c r="AU163" s="245" t="s">
        <v>86</v>
      </c>
      <c r="AV163" s="13" t="s">
        <v>86</v>
      </c>
      <c r="AW163" s="13" t="s">
        <v>32</v>
      </c>
      <c r="AX163" s="13" t="s">
        <v>84</v>
      </c>
      <c r="AY163" s="245" t="s">
        <v>127</v>
      </c>
    </row>
    <row r="164" s="2" customFormat="1" ht="24.15" customHeight="1">
      <c r="A164" s="37"/>
      <c r="B164" s="38"/>
      <c r="C164" s="217" t="s">
        <v>188</v>
      </c>
      <c r="D164" s="217" t="s">
        <v>129</v>
      </c>
      <c r="E164" s="218" t="s">
        <v>189</v>
      </c>
      <c r="F164" s="219" t="s">
        <v>190</v>
      </c>
      <c r="G164" s="220" t="s">
        <v>156</v>
      </c>
      <c r="H164" s="221">
        <v>17.149999999999999</v>
      </c>
      <c r="I164" s="222"/>
      <c r="J164" s="223">
        <f>ROUND(I164*H164,2)</f>
        <v>0</v>
      </c>
      <c r="K164" s="219" t="s">
        <v>133</v>
      </c>
      <c r="L164" s="43"/>
      <c r="M164" s="224" t="s">
        <v>1</v>
      </c>
      <c r="N164" s="225" t="s">
        <v>41</v>
      </c>
      <c r="O164" s="90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134</v>
      </c>
      <c r="AT164" s="228" t="s">
        <v>129</v>
      </c>
      <c r="AU164" s="228" t="s">
        <v>86</v>
      </c>
      <c r="AY164" s="16" t="s">
        <v>127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84</v>
      </c>
      <c r="BK164" s="229">
        <f>ROUND(I164*H164,2)</f>
        <v>0</v>
      </c>
      <c r="BL164" s="16" t="s">
        <v>134</v>
      </c>
      <c r="BM164" s="228" t="s">
        <v>548</v>
      </c>
    </row>
    <row r="165" s="2" customFormat="1">
      <c r="A165" s="37"/>
      <c r="B165" s="38"/>
      <c r="C165" s="39"/>
      <c r="D165" s="230" t="s">
        <v>136</v>
      </c>
      <c r="E165" s="39"/>
      <c r="F165" s="231" t="s">
        <v>192</v>
      </c>
      <c r="G165" s="39"/>
      <c r="H165" s="39"/>
      <c r="I165" s="232"/>
      <c r="J165" s="39"/>
      <c r="K165" s="39"/>
      <c r="L165" s="43"/>
      <c r="M165" s="233"/>
      <c r="N165" s="23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136</v>
      </c>
      <c r="AU165" s="16" t="s">
        <v>86</v>
      </c>
    </row>
    <row r="166" s="2" customFormat="1" ht="16.5" customHeight="1">
      <c r="A166" s="37"/>
      <c r="B166" s="38"/>
      <c r="C166" s="217" t="s">
        <v>193</v>
      </c>
      <c r="D166" s="217" t="s">
        <v>129</v>
      </c>
      <c r="E166" s="218" t="s">
        <v>194</v>
      </c>
      <c r="F166" s="219" t="s">
        <v>195</v>
      </c>
      <c r="G166" s="220" t="s">
        <v>156</v>
      </c>
      <c r="H166" s="221">
        <v>17.149999999999999</v>
      </c>
      <c r="I166" s="222"/>
      <c r="J166" s="223">
        <f>ROUND(I166*H166,2)</f>
        <v>0</v>
      </c>
      <c r="K166" s="219" t="s">
        <v>133</v>
      </c>
      <c r="L166" s="43"/>
      <c r="M166" s="224" t="s">
        <v>1</v>
      </c>
      <c r="N166" s="225" t="s">
        <v>41</v>
      </c>
      <c r="O166" s="90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134</v>
      </c>
      <c r="AT166" s="228" t="s">
        <v>129</v>
      </c>
      <c r="AU166" s="228" t="s">
        <v>86</v>
      </c>
      <c r="AY166" s="16" t="s">
        <v>127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84</v>
      </c>
      <c r="BK166" s="229">
        <f>ROUND(I166*H166,2)</f>
        <v>0</v>
      </c>
      <c r="BL166" s="16" t="s">
        <v>134</v>
      </c>
      <c r="BM166" s="228" t="s">
        <v>549</v>
      </c>
    </row>
    <row r="167" s="2" customFormat="1">
      <c r="A167" s="37"/>
      <c r="B167" s="38"/>
      <c r="C167" s="39"/>
      <c r="D167" s="230" t="s">
        <v>136</v>
      </c>
      <c r="E167" s="39"/>
      <c r="F167" s="231" t="s">
        <v>197</v>
      </c>
      <c r="G167" s="39"/>
      <c r="H167" s="39"/>
      <c r="I167" s="232"/>
      <c r="J167" s="39"/>
      <c r="K167" s="39"/>
      <c r="L167" s="43"/>
      <c r="M167" s="233"/>
      <c r="N167" s="23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136</v>
      </c>
      <c r="AU167" s="16" t="s">
        <v>86</v>
      </c>
    </row>
    <row r="168" s="2" customFormat="1" ht="24.15" customHeight="1">
      <c r="A168" s="37"/>
      <c r="B168" s="38"/>
      <c r="C168" s="217" t="s">
        <v>198</v>
      </c>
      <c r="D168" s="217" t="s">
        <v>129</v>
      </c>
      <c r="E168" s="218" t="s">
        <v>199</v>
      </c>
      <c r="F168" s="219" t="s">
        <v>200</v>
      </c>
      <c r="G168" s="220" t="s">
        <v>156</v>
      </c>
      <c r="H168" s="221">
        <v>46.170000000000002</v>
      </c>
      <c r="I168" s="222"/>
      <c r="J168" s="223">
        <f>ROUND(I168*H168,2)</f>
        <v>0</v>
      </c>
      <c r="K168" s="219" t="s">
        <v>133</v>
      </c>
      <c r="L168" s="43"/>
      <c r="M168" s="224" t="s">
        <v>1</v>
      </c>
      <c r="N168" s="225" t="s">
        <v>41</v>
      </c>
      <c r="O168" s="90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134</v>
      </c>
      <c r="AT168" s="228" t="s">
        <v>129</v>
      </c>
      <c r="AU168" s="228" t="s">
        <v>86</v>
      </c>
      <c r="AY168" s="16" t="s">
        <v>127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84</v>
      </c>
      <c r="BK168" s="229">
        <f>ROUND(I168*H168,2)</f>
        <v>0</v>
      </c>
      <c r="BL168" s="16" t="s">
        <v>134</v>
      </c>
      <c r="BM168" s="228" t="s">
        <v>550</v>
      </c>
    </row>
    <row r="169" s="2" customFormat="1">
      <c r="A169" s="37"/>
      <c r="B169" s="38"/>
      <c r="C169" s="39"/>
      <c r="D169" s="230" t="s">
        <v>136</v>
      </c>
      <c r="E169" s="39"/>
      <c r="F169" s="231" t="s">
        <v>202</v>
      </c>
      <c r="G169" s="39"/>
      <c r="H169" s="39"/>
      <c r="I169" s="232"/>
      <c r="J169" s="39"/>
      <c r="K169" s="39"/>
      <c r="L169" s="43"/>
      <c r="M169" s="233"/>
      <c r="N169" s="23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136</v>
      </c>
      <c r="AU169" s="16" t="s">
        <v>86</v>
      </c>
    </row>
    <row r="170" s="13" customFormat="1">
      <c r="A170" s="13"/>
      <c r="B170" s="235"/>
      <c r="C170" s="236"/>
      <c r="D170" s="230" t="s">
        <v>159</v>
      </c>
      <c r="E170" s="237" t="s">
        <v>1</v>
      </c>
      <c r="F170" s="238" t="s">
        <v>551</v>
      </c>
      <c r="G170" s="236"/>
      <c r="H170" s="239">
        <v>46.170000000000002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159</v>
      </c>
      <c r="AU170" s="245" t="s">
        <v>86</v>
      </c>
      <c r="AV170" s="13" t="s">
        <v>86</v>
      </c>
      <c r="AW170" s="13" t="s">
        <v>32</v>
      </c>
      <c r="AX170" s="13" t="s">
        <v>84</v>
      </c>
      <c r="AY170" s="245" t="s">
        <v>127</v>
      </c>
    </row>
    <row r="171" s="2" customFormat="1" ht="16.5" customHeight="1">
      <c r="A171" s="37"/>
      <c r="B171" s="38"/>
      <c r="C171" s="246" t="s">
        <v>204</v>
      </c>
      <c r="D171" s="246" t="s">
        <v>205</v>
      </c>
      <c r="E171" s="247" t="s">
        <v>206</v>
      </c>
      <c r="F171" s="248" t="s">
        <v>207</v>
      </c>
      <c r="G171" s="249" t="s">
        <v>208</v>
      </c>
      <c r="H171" s="250">
        <v>83.105999999999995</v>
      </c>
      <c r="I171" s="251"/>
      <c r="J171" s="252">
        <f>ROUND(I171*H171,2)</f>
        <v>0</v>
      </c>
      <c r="K171" s="248" t="s">
        <v>133</v>
      </c>
      <c r="L171" s="253"/>
      <c r="M171" s="254" t="s">
        <v>1</v>
      </c>
      <c r="N171" s="255" t="s">
        <v>41</v>
      </c>
      <c r="O171" s="90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173</v>
      </c>
      <c r="AT171" s="228" t="s">
        <v>205</v>
      </c>
      <c r="AU171" s="228" t="s">
        <v>86</v>
      </c>
      <c r="AY171" s="16" t="s">
        <v>127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84</v>
      </c>
      <c r="BK171" s="229">
        <f>ROUND(I171*H171,2)</f>
        <v>0</v>
      </c>
      <c r="BL171" s="16" t="s">
        <v>134</v>
      </c>
      <c r="BM171" s="228" t="s">
        <v>552</v>
      </c>
    </row>
    <row r="172" s="2" customFormat="1">
      <c r="A172" s="37"/>
      <c r="B172" s="38"/>
      <c r="C172" s="39"/>
      <c r="D172" s="230" t="s">
        <v>136</v>
      </c>
      <c r="E172" s="39"/>
      <c r="F172" s="231" t="s">
        <v>207</v>
      </c>
      <c r="G172" s="39"/>
      <c r="H172" s="39"/>
      <c r="I172" s="232"/>
      <c r="J172" s="39"/>
      <c r="K172" s="39"/>
      <c r="L172" s="43"/>
      <c r="M172" s="233"/>
      <c r="N172" s="234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136</v>
      </c>
      <c r="AU172" s="16" t="s">
        <v>86</v>
      </c>
    </row>
    <row r="173" s="13" customFormat="1">
      <c r="A173" s="13"/>
      <c r="B173" s="235"/>
      <c r="C173" s="236"/>
      <c r="D173" s="230" t="s">
        <v>159</v>
      </c>
      <c r="E173" s="236"/>
      <c r="F173" s="238" t="s">
        <v>553</v>
      </c>
      <c r="G173" s="236"/>
      <c r="H173" s="239">
        <v>83.105999999999995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159</v>
      </c>
      <c r="AU173" s="245" t="s">
        <v>86</v>
      </c>
      <c r="AV173" s="13" t="s">
        <v>86</v>
      </c>
      <c r="AW173" s="13" t="s">
        <v>4</v>
      </c>
      <c r="AX173" s="13" t="s">
        <v>84</v>
      </c>
      <c r="AY173" s="245" t="s">
        <v>127</v>
      </c>
    </row>
    <row r="174" s="2" customFormat="1" ht="24.15" customHeight="1">
      <c r="A174" s="37"/>
      <c r="B174" s="38"/>
      <c r="C174" s="217" t="s">
        <v>8</v>
      </c>
      <c r="D174" s="217" t="s">
        <v>129</v>
      </c>
      <c r="E174" s="218" t="s">
        <v>211</v>
      </c>
      <c r="F174" s="219" t="s">
        <v>212</v>
      </c>
      <c r="G174" s="220" t="s">
        <v>156</v>
      </c>
      <c r="H174" s="221">
        <v>13.65</v>
      </c>
      <c r="I174" s="222"/>
      <c r="J174" s="223">
        <f>ROUND(I174*H174,2)</f>
        <v>0</v>
      </c>
      <c r="K174" s="219" t="s">
        <v>133</v>
      </c>
      <c r="L174" s="43"/>
      <c r="M174" s="224" t="s">
        <v>1</v>
      </c>
      <c r="N174" s="225" t="s">
        <v>41</v>
      </c>
      <c r="O174" s="90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134</v>
      </c>
      <c r="AT174" s="228" t="s">
        <v>129</v>
      </c>
      <c r="AU174" s="228" t="s">
        <v>86</v>
      </c>
      <c r="AY174" s="16" t="s">
        <v>127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84</v>
      </c>
      <c r="BK174" s="229">
        <f>ROUND(I174*H174,2)</f>
        <v>0</v>
      </c>
      <c r="BL174" s="16" t="s">
        <v>134</v>
      </c>
      <c r="BM174" s="228" t="s">
        <v>554</v>
      </c>
    </row>
    <row r="175" s="2" customFormat="1">
      <c r="A175" s="37"/>
      <c r="B175" s="38"/>
      <c r="C175" s="39"/>
      <c r="D175" s="230" t="s">
        <v>136</v>
      </c>
      <c r="E175" s="39"/>
      <c r="F175" s="231" t="s">
        <v>214</v>
      </c>
      <c r="G175" s="39"/>
      <c r="H175" s="39"/>
      <c r="I175" s="232"/>
      <c r="J175" s="39"/>
      <c r="K175" s="39"/>
      <c r="L175" s="43"/>
      <c r="M175" s="233"/>
      <c r="N175" s="23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136</v>
      </c>
      <c r="AU175" s="16" t="s">
        <v>86</v>
      </c>
    </row>
    <row r="176" s="13" customFormat="1">
      <c r="A176" s="13"/>
      <c r="B176" s="235"/>
      <c r="C176" s="236"/>
      <c r="D176" s="230" t="s">
        <v>159</v>
      </c>
      <c r="E176" s="237" t="s">
        <v>1</v>
      </c>
      <c r="F176" s="238" t="s">
        <v>555</v>
      </c>
      <c r="G176" s="236"/>
      <c r="H176" s="239">
        <v>13.65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159</v>
      </c>
      <c r="AU176" s="245" t="s">
        <v>86</v>
      </c>
      <c r="AV176" s="13" t="s">
        <v>86</v>
      </c>
      <c r="AW176" s="13" t="s">
        <v>32</v>
      </c>
      <c r="AX176" s="13" t="s">
        <v>84</v>
      </c>
      <c r="AY176" s="245" t="s">
        <v>127</v>
      </c>
    </row>
    <row r="177" s="2" customFormat="1" ht="16.5" customHeight="1">
      <c r="A177" s="37"/>
      <c r="B177" s="38"/>
      <c r="C177" s="246" t="s">
        <v>216</v>
      </c>
      <c r="D177" s="246" t="s">
        <v>205</v>
      </c>
      <c r="E177" s="247" t="s">
        <v>217</v>
      </c>
      <c r="F177" s="248" t="s">
        <v>218</v>
      </c>
      <c r="G177" s="249" t="s">
        <v>208</v>
      </c>
      <c r="H177" s="250">
        <v>24.57</v>
      </c>
      <c r="I177" s="251"/>
      <c r="J177" s="252">
        <f>ROUND(I177*H177,2)</f>
        <v>0</v>
      </c>
      <c r="K177" s="248" t="s">
        <v>133</v>
      </c>
      <c r="L177" s="253"/>
      <c r="M177" s="254" t="s">
        <v>1</v>
      </c>
      <c r="N177" s="255" t="s">
        <v>41</v>
      </c>
      <c r="O177" s="90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173</v>
      </c>
      <c r="AT177" s="228" t="s">
        <v>205</v>
      </c>
      <c r="AU177" s="228" t="s">
        <v>86</v>
      </c>
      <c r="AY177" s="16" t="s">
        <v>127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84</v>
      </c>
      <c r="BK177" s="229">
        <f>ROUND(I177*H177,2)</f>
        <v>0</v>
      </c>
      <c r="BL177" s="16" t="s">
        <v>134</v>
      </c>
      <c r="BM177" s="228" t="s">
        <v>556</v>
      </c>
    </row>
    <row r="178" s="2" customFormat="1">
      <c r="A178" s="37"/>
      <c r="B178" s="38"/>
      <c r="C178" s="39"/>
      <c r="D178" s="230" t="s">
        <v>136</v>
      </c>
      <c r="E178" s="39"/>
      <c r="F178" s="231" t="s">
        <v>218</v>
      </c>
      <c r="G178" s="39"/>
      <c r="H178" s="39"/>
      <c r="I178" s="232"/>
      <c r="J178" s="39"/>
      <c r="K178" s="39"/>
      <c r="L178" s="43"/>
      <c r="M178" s="233"/>
      <c r="N178" s="234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136</v>
      </c>
      <c r="AU178" s="16" t="s">
        <v>86</v>
      </c>
    </row>
    <row r="179" s="13" customFormat="1">
      <c r="A179" s="13"/>
      <c r="B179" s="235"/>
      <c r="C179" s="236"/>
      <c r="D179" s="230" t="s">
        <v>159</v>
      </c>
      <c r="E179" s="236"/>
      <c r="F179" s="238" t="s">
        <v>557</v>
      </c>
      <c r="G179" s="236"/>
      <c r="H179" s="239">
        <v>24.57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159</v>
      </c>
      <c r="AU179" s="245" t="s">
        <v>86</v>
      </c>
      <c r="AV179" s="13" t="s">
        <v>86</v>
      </c>
      <c r="AW179" s="13" t="s">
        <v>4</v>
      </c>
      <c r="AX179" s="13" t="s">
        <v>84</v>
      </c>
      <c r="AY179" s="245" t="s">
        <v>127</v>
      </c>
    </row>
    <row r="180" s="12" customFormat="1" ht="22.8" customHeight="1">
      <c r="A180" s="12"/>
      <c r="B180" s="201"/>
      <c r="C180" s="202"/>
      <c r="D180" s="203" t="s">
        <v>75</v>
      </c>
      <c r="E180" s="215" t="s">
        <v>134</v>
      </c>
      <c r="F180" s="215" t="s">
        <v>221</v>
      </c>
      <c r="G180" s="202"/>
      <c r="H180" s="202"/>
      <c r="I180" s="205"/>
      <c r="J180" s="216">
        <f>BK180</f>
        <v>0</v>
      </c>
      <c r="K180" s="202"/>
      <c r="L180" s="207"/>
      <c r="M180" s="208"/>
      <c r="N180" s="209"/>
      <c r="O180" s="209"/>
      <c r="P180" s="210">
        <f>SUM(P181:P189)</f>
        <v>0</v>
      </c>
      <c r="Q180" s="209"/>
      <c r="R180" s="210">
        <f>SUM(R181:R189)</f>
        <v>0.0040895999999999997</v>
      </c>
      <c r="S180" s="209"/>
      <c r="T180" s="211">
        <f>SUM(T181:T189)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2" t="s">
        <v>84</v>
      </c>
      <c r="AT180" s="213" t="s">
        <v>75</v>
      </c>
      <c r="AU180" s="213" t="s">
        <v>84</v>
      </c>
      <c r="AY180" s="212" t="s">
        <v>127</v>
      </c>
      <c r="BK180" s="214">
        <f>SUM(BK181:BK189)</f>
        <v>0</v>
      </c>
    </row>
    <row r="181" s="2" customFormat="1" ht="24.15" customHeight="1">
      <c r="A181" s="37"/>
      <c r="B181" s="38"/>
      <c r="C181" s="217" t="s">
        <v>222</v>
      </c>
      <c r="D181" s="217" t="s">
        <v>129</v>
      </c>
      <c r="E181" s="218" t="s">
        <v>223</v>
      </c>
      <c r="F181" s="219" t="s">
        <v>224</v>
      </c>
      <c r="G181" s="220" t="s">
        <v>156</v>
      </c>
      <c r="H181" s="221">
        <v>3.5</v>
      </c>
      <c r="I181" s="222"/>
      <c r="J181" s="223">
        <f>ROUND(I181*H181,2)</f>
        <v>0</v>
      </c>
      <c r="K181" s="219" t="s">
        <v>133</v>
      </c>
      <c r="L181" s="43"/>
      <c r="M181" s="224" t="s">
        <v>1</v>
      </c>
      <c r="N181" s="225" t="s">
        <v>41</v>
      </c>
      <c r="O181" s="90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134</v>
      </c>
      <c r="AT181" s="228" t="s">
        <v>129</v>
      </c>
      <c r="AU181" s="228" t="s">
        <v>86</v>
      </c>
      <c r="AY181" s="16" t="s">
        <v>127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84</v>
      </c>
      <c r="BK181" s="229">
        <f>ROUND(I181*H181,2)</f>
        <v>0</v>
      </c>
      <c r="BL181" s="16" t="s">
        <v>134</v>
      </c>
      <c r="BM181" s="228" t="s">
        <v>558</v>
      </c>
    </row>
    <row r="182" s="2" customFormat="1">
      <c r="A182" s="37"/>
      <c r="B182" s="38"/>
      <c r="C182" s="39"/>
      <c r="D182" s="230" t="s">
        <v>136</v>
      </c>
      <c r="E182" s="39"/>
      <c r="F182" s="231" t="s">
        <v>226</v>
      </c>
      <c r="G182" s="39"/>
      <c r="H182" s="39"/>
      <c r="I182" s="232"/>
      <c r="J182" s="39"/>
      <c r="K182" s="39"/>
      <c r="L182" s="43"/>
      <c r="M182" s="233"/>
      <c r="N182" s="23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136</v>
      </c>
      <c r="AU182" s="16" t="s">
        <v>86</v>
      </c>
    </row>
    <row r="183" s="13" customFormat="1">
      <c r="A183" s="13"/>
      <c r="B183" s="235"/>
      <c r="C183" s="236"/>
      <c r="D183" s="230" t="s">
        <v>159</v>
      </c>
      <c r="E183" s="237" t="s">
        <v>1</v>
      </c>
      <c r="F183" s="238" t="s">
        <v>559</v>
      </c>
      <c r="G183" s="236"/>
      <c r="H183" s="239">
        <v>3.5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159</v>
      </c>
      <c r="AU183" s="245" t="s">
        <v>86</v>
      </c>
      <c r="AV183" s="13" t="s">
        <v>86</v>
      </c>
      <c r="AW183" s="13" t="s">
        <v>32</v>
      </c>
      <c r="AX183" s="13" t="s">
        <v>84</v>
      </c>
      <c r="AY183" s="245" t="s">
        <v>127</v>
      </c>
    </row>
    <row r="184" s="2" customFormat="1" ht="24.15" customHeight="1">
      <c r="A184" s="37"/>
      <c r="B184" s="38"/>
      <c r="C184" s="217" t="s">
        <v>229</v>
      </c>
      <c r="D184" s="217" t="s">
        <v>129</v>
      </c>
      <c r="E184" s="218" t="s">
        <v>338</v>
      </c>
      <c r="F184" s="219" t="s">
        <v>339</v>
      </c>
      <c r="G184" s="220" t="s">
        <v>156</v>
      </c>
      <c r="H184" s="221">
        <v>0.064000000000000001</v>
      </c>
      <c r="I184" s="222"/>
      <c r="J184" s="223">
        <f>ROUND(I184*H184,2)</f>
        <v>0</v>
      </c>
      <c r="K184" s="219" t="s">
        <v>133</v>
      </c>
      <c r="L184" s="43"/>
      <c r="M184" s="224" t="s">
        <v>1</v>
      </c>
      <c r="N184" s="225" t="s">
        <v>41</v>
      </c>
      <c r="O184" s="90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134</v>
      </c>
      <c r="AT184" s="228" t="s">
        <v>129</v>
      </c>
      <c r="AU184" s="228" t="s">
        <v>86</v>
      </c>
      <c r="AY184" s="16" t="s">
        <v>127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84</v>
      </c>
      <c r="BK184" s="229">
        <f>ROUND(I184*H184,2)</f>
        <v>0</v>
      </c>
      <c r="BL184" s="16" t="s">
        <v>134</v>
      </c>
      <c r="BM184" s="228" t="s">
        <v>560</v>
      </c>
    </row>
    <row r="185" s="2" customFormat="1">
      <c r="A185" s="37"/>
      <c r="B185" s="38"/>
      <c r="C185" s="39"/>
      <c r="D185" s="230" t="s">
        <v>136</v>
      </c>
      <c r="E185" s="39"/>
      <c r="F185" s="231" t="s">
        <v>341</v>
      </c>
      <c r="G185" s="39"/>
      <c r="H185" s="39"/>
      <c r="I185" s="232"/>
      <c r="J185" s="39"/>
      <c r="K185" s="39"/>
      <c r="L185" s="43"/>
      <c r="M185" s="233"/>
      <c r="N185" s="23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136</v>
      </c>
      <c r="AU185" s="16" t="s">
        <v>86</v>
      </c>
    </row>
    <row r="186" s="13" customFormat="1">
      <c r="A186" s="13"/>
      <c r="B186" s="235"/>
      <c r="C186" s="236"/>
      <c r="D186" s="230" t="s">
        <v>159</v>
      </c>
      <c r="E186" s="237" t="s">
        <v>1</v>
      </c>
      <c r="F186" s="238" t="s">
        <v>561</v>
      </c>
      <c r="G186" s="236"/>
      <c r="H186" s="239">
        <v>0.064000000000000001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159</v>
      </c>
      <c r="AU186" s="245" t="s">
        <v>86</v>
      </c>
      <c r="AV186" s="13" t="s">
        <v>86</v>
      </c>
      <c r="AW186" s="13" t="s">
        <v>32</v>
      </c>
      <c r="AX186" s="13" t="s">
        <v>84</v>
      </c>
      <c r="AY186" s="245" t="s">
        <v>127</v>
      </c>
    </row>
    <row r="187" s="2" customFormat="1" ht="16.5" customHeight="1">
      <c r="A187" s="37"/>
      <c r="B187" s="38"/>
      <c r="C187" s="217" t="s">
        <v>235</v>
      </c>
      <c r="D187" s="217" t="s">
        <v>129</v>
      </c>
      <c r="E187" s="218" t="s">
        <v>343</v>
      </c>
      <c r="F187" s="219" t="s">
        <v>344</v>
      </c>
      <c r="G187" s="220" t="s">
        <v>170</v>
      </c>
      <c r="H187" s="221">
        <v>0.64000000000000001</v>
      </c>
      <c r="I187" s="222"/>
      <c r="J187" s="223">
        <f>ROUND(I187*H187,2)</f>
        <v>0</v>
      </c>
      <c r="K187" s="219" t="s">
        <v>133</v>
      </c>
      <c r="L187" s="43"/>
      <c r="M187" s="224" t="s">
        <v>1</v>
      </c>
      <c r="N187" s="225" t="s">
        <v>41</v>
      </c>
      <c r="O187" s="90"/>
      <c r="P187" s="226">
        <f>O187*H187</f>
        <v>0</v>
      </c>
      <c r="Q187" s="226">
        <v>0.0063899999999999998</v>
      </c>
      <c r="R187" s="226">
        <f>Q187*H187</f>
        <v>0.0040895999999999997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134</v>
      </c>
      <c r="AT187" s="228" t="s">
        <v>129</v>
      </c>
      <c r="AU187" s="228" t="s">
        <v>86</v>
      </c>
      <c r="AY187" s="16" t="s">
        <v>127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84</v>
      </c>
      <c r="BK187" s="229">
        <f>ROUND(I187*H187,2)</f>
        <v>0</v>
      </c>
      <c r="BL187" s="16" t="s">
        <v>134</v>
      </c>
      <c r="BM187" s="228" t="s">
        <v>562</v>
      </c>
    </row>
    <row r="188" s="2" customFormat="1">
      <c r="A188" s="37"/>
      <c r="B188" s="38"/>
      <c r="C188" s="39"/>
      <c r="D188" s="230" t="s">
        <v>136</v>
      </c>
      <c r="E188" s="39"/>
      <c r="F188" s="231" t="s">
        <v>346</v>
      </c>
      <c r="G188" s="39"/>
      <c r="H188" s="39"/>
      <c r="I188" s="232"/>
      <c r="J188" s="39"/>
      <c r="K188" s="39"/>
      <c r="L188" s="43"/>
      <c r="M188" s="233"/>
      <c r="N188" s="23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136</v>
      </c>
      <c r="AU188" s="16" t="s">
        <v>86</v>
      </c>
    </row>
    <row r="189" s="13" customFormat="1">
      <c r="A189" s="13"/>
      <c r="B189" s="235"/>
      <c r="C189" s="236"/>
      <c r="D189" s="230" t="s">
        <v>159</v>
      </c>
      <c r="E189" s="237" t="s">
        <v>1</v>
      </c>
      <c r="F189" s="238" t="s">
        <v>563</v>
      </c>
      <c r="G189" s="236"/>
      <c r="H189" s="239">
        <v>0.64000000000000001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159</v>
      </c>
      <c r="AU189" s="245" t="s">
        <v>86</v>
      </c>
      <c r="AV189" s="13" t="s">
        <v>86</v>
      </c>
      <c r="AW189" s="13" t="s">
        <v>32</v>
      </c>
      <c r="AX189" s="13" t="s">
        <v>84</v>
      </c>
      <c r="AY189" s="245" t="s">
        <v>127</v>
      </c>
    </row>
    <row r="190" s="12" customFormat="1" ht="22.8" customHeight="1">
      <c r="A190" s="12"/>
      <c r="B190" s="201"/>
      <c r="C190" s="202"/>
      <c r="D190" s="203" t="s">
        <v>75</v>
      </c>
      <c r="E190" s="215" t="s">
        <v>173</v>
      </c>
      <c r="F190" s="215" t="s">
        <v>228</v>
      </c>
      <c r="G190" s="202"/>
      <c r="H190" s="202"/>
      <c r="I190" s="205"/>
      <c r="J190" s="216">
        <f>BK190</f>
        <v>0</v>
      </c>
      <c r="K190" s="202"/>
      <c r="L190" s="207"/>
      <c r="M190" s="208"/>
      <c r="N190" s="209"/>
      <c r="O190" s="209"/>
      <c r="P190" s="210">
        <f>SUM(P191:P247)</f>
        <v>0</v>
      </c>
      <c r="Q190" s="209"/>
      <c r="R190" s="210">
        <f>SUM(R191:R247)</f>
        <v>2.1441964400000004</v>
      </c>
      <c r="S190" s="209"/>
      <c r="T190" s="211">
        <f>SUM(T191:T247)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2" t="s">
        <v>84</v>
      </c>
      <c r="AT190" s="213" t="s">
        <v>75</v>
      </c>
      <c r="AU190" s="213" t="s">
        <v>84</v>
      </c>
      <c r="AY190" s="212" t="s">
        <v>127</v>
      </c>
      <c r="BK190" s="214">
        <f>SUM(BK191:BK247)</f>
        <v>0</v>
      </c>
    </row>
    <row r="191" s="2" customFormat="1" ht="24.15" customHeight="1">
      <c r="A191" s="37"/>
      <c r="B191" s="38"/>
      <c r="C191" s="217" t="s">
        <v>239</v>
      </c>
      <c r="D191" s="217" t="s">
        <v>129</v>
      </c>
      <c r="E191" s="218" t="s">
        <v>348</v>
      </c>
      <c r="F191" s="219" t="s">
        <v>349</v>
      </c>
      <c r="G191" s="220" t="s">
        <v>232</v>
      </c>
      <c r="H191" s="221">
        <v>1</v>
      </c>
      <c r="I191" s="222"/>
      <c r="J191" s="223">
        <f>ROUND(I191*H191,2)</f>
        <v>0</v>
      </c>
      <c r="K191" s="219" t="s">
        <v>133</v>
      </c>
      <c r="L191" s="43"/>
      <c r="M191" s="224" t="s">
        <v>1</v>
      </c>
      <c r="N191" s="225" t="s">
        <v>41</v>
      </c>
      <c r="O191" s="90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134</v>
      </c>
      <c r="AT191" s="228" t="s">
        <v>129</v>
      </c>
      <c r="AU191" s="228" t="s">
        <v>86</v>
      </c>
      <c r="AY191" s="16" t="s">
        <v>127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84</v>
      </c>
      <c r="BK191" s="229">
        <f>ROUND(I191*H191,2)</f>
        <v>0</v>
      </c>
      <c r="BL191" s="16" t="s">
        <v>134</v>
      </c>
      <c r="BM191" s="228" t="s">
        <v>564</v>
      </c>
    </row>
    <row r="192" s="2" customFormat="1">
      <c r="A192" s="37"/>
      <c r="B192" s="38"/>
      <c r="C192" s="39"/>
      <c r="D192" s="230" t="s">
        <v>136</v>
      </c>
      <c r="E192" s="39"/>
      <c r="F192" s="231" t="s">
        <v>351</v>
      </c>
      <c r="G192" s="39"/>
      <c r="H192" s="39"/>
      <c r="I192" s="232"/>
      <c r="J192" s="39"/>
      <c r="K192" s="39"/>
      <c r="L192" s="43"/>
      <c r="M192" s="233"/>
      <c r="N192" s="23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136</v>
      </c>
      <c r="AU192" s="16" t="s">
        <v>86</v>
      </c>
    </row>
    <row r="193" s="2" customFormat="1" ht="24.15" customHeight="1">
      <c r="A193" s="37"/>
      <c r="B193" s="38"/>
      <c r="C193" s="217" t="s">
        <v>7</v>
      </c>
      <c r="D193" s="217" t="s">
        <v>129</v>
      </c>
      <c r="E193" s="218" t="s">
        <v>565</v>
      </c>
      <c r="F193" s="219" t="s">
        <v>566</v>
      </c>
      <c r="G193" s="220" t="s">
        <v>232</v>
      </c>
      <c r="H193" s="221">
        <v>6</v>
      </c>
      <c r="I193" s="222"/>
      <c r="J193" s="223">
        <f>ROUND(I193*H193,2)</f>
        <v>0</v>
      </c>
      <c r="K193" s="219" t="s">
        <v>133</v>
      </c>
      <c r="L193" s="43"/>
      <c r="M193" s="224" t="s">
        <v>1</v>
      </c>
      <c r="N193" s="225" t="s">
        <v>41</v>
      </c>
      <c r="O193" s="90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134</v>
      </c>
      <c r="AT193" s="228" t="s">
        <v>129</v>
      </c>
      <c r="AU193" s="228" t="s">
        <v>86</v>
      </c>
      <c r="AY193" s="16" t="s">
        <v>127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84</v>
      </c>
      <c r="BK193" s="229">
        <f>ROUND(I193*H193,2)</f>
        <v>0</v>
      </c>
      <c r="BL193" s="16" t="s">
        <v>134</v>
      </c>
      <c r="BM193" s="228" t="s">
        <v>567</v>
      </c>
    </row>
    <row r="194" s="2" customFormat="1">
      <c r="A194" s="37"/>
      <c r="B194" s="38"/>
      <c r="C194" s="39"/>
      <c r="D194" s="230" t="s">
        <v>136</v>
      </c>
      <c r="E194" s="39"/>
      <c r="F194" s="231" t="s">
        <v>568</v>
      </c>
      <c r="G194" s="39"/>
      <c r="H194" s="39"/>
      <c r="I194" s="232"/>
      <c r="J194" s="39"/>
      <c r="K194" s="39"/>
      <c r="L194" s="43"/>
      <c r="M194" s="233"/>
      <c r="N194" s="234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136</v>
      </c>
      <c r="AU194" s="16" t="s">
        <v>86</v>
      </c>
    </row>
    <row r="195" s="2" customFormat="1" ht="24.15" customHeight="1">
      <c r="A195" s="37"/>
      <c r="B195" s="38"/>
      <c r="C195" s="217" t="s">
        <v>248</v>
      </c>
      <c r="D195" s="217" t="s">
        <v>129</v>
      </c>
      <c r="E195" s="218" t="s">
        <v>230</v>
      </c>
      <c r="F195" s="219" t="s">
        <v>231</v>
      </c>
      <c r="G195" s="220" t="s">
        <v>232</v>
      </c>
      <c r="H195" s="221">
        <v>13</v>
      </c>
      <c r="I195" s="222"/>
      <c r="J195" s="223">
        <f>ROUND(I195*H195,2)</f>
        <v>0</v>
      </c>
      <c r="K195" s="219" t="s">
        <v>133</v>
      </c>
      <c r="L195" s="43"/>
      <c r="M195" s="224" t="s">
        <v>1</v>
      </c>
      <c r="N195" s="225" t="s">
        <v>41</v>
      </c>
      <c r="O195" s="90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134</v>
      </c>
      <c r="AT195" s="228" t="s">
        <v>129</v>
      </c>
      <c r="AU195" s="228" t="s">
        <v>86</v>
      </c>
      <c r="AY195" s="16" t="s">
        <v>127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84</v>
      </c>
      <c r="BK195" s="229">
        <f>ROUND(I195*H195,2)</f>
        <v>0</v>
      </c>
      <c r="BL195" s="16" t="s">
        <v>134</v>
      </c>
      <c r="BM195" s="228" t="s">
        <v>569</v>
      </c>
    </row>
    <row r="196" s="2" customFormat="1">
      <c r="A196" s="37"/>
      <c r="B196" s="38"/>
      <c r="C196" s="39"/>
      <c r="D196" s="230" t="s">
        <v>136</v>
      </c>
      <c r="E196" s="39"/>
      <c r="F196" s="231" t="s">
        <v>234</v>
      </c>
      <c r="G196" s="39"/>
      <c r="H196" s="39"/>
      <c r="I196" s="232"/>
      <c r="J196" s="39"/>
      <c r="K196" s="39"/>
      <c r="L196" s="43"/>
      <c r="M196" s="233"/>
      <c r="N196" s="23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136</v>
      </c>
      <c r="AU196" s="16" t="s">
        <v>86</v>
      </c>
    </row>
    <row r="197" s="2" customFormat="1" ht="16.5" customHeight="1">
      <c r="A197" s="37"/>
      <c r="B197" s="38"/>
      <c r="C197" s="246" t="s">
        <v>253</v>
      </c>
      <c r="D197" s="246" t="s">
        <v>205</v>
      </c>
      <c r="E197" s="247" t="s">
        <v>236</v>
      </c>
      <c r="F197" s="248" t="s">
        <v>237</v>
      </c>
      <c r="G197" s="249" t="s">
        <v>232</v>
      </c>
      <c r="H197" s="250">
        <v>8</v>
      </c>
      <c r="I197" s="251"/>
      <c r="J197" s="252">
        <f>ROUND(I197*H197,2)</f>
        <v>0</v>
      </c>
      <c r="K197" s="248" t="s">
        <v>133</v>
      </c>
      <c r="L197" s="253"/>
      <c r="M197" s="254" t="s">
        <v>1</v>
      </c>
      <c r="N197" s="255" t="s">
        <v>41</v>
      </c>
      <c r="O197" s="90"/>
      <c r="P197" s="226">
        <f>O197*H197</f>
        <v>0</v>
      </c>
      <c r="Q197" s="226">
        <v>0.00038999999999999999</v>
      </c>
      <c r="R197" s="226">
        <f>Q197*H197</f>
        <v>0.0031199999999999999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173</v>
      </c>
      <c r="AT197" s="228" t="s">
        <v>205</v>
      </c>
      <c r="AU197" s="228" t="s">
        <v>86</v>
      </c>
      <c r="AY197" s="16" t="s">
        <v>127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84</v>
      </c>
      <c r="BK197" s="229">
        <f>ROUND(I197*H197,2)</f>
        <v>0</v>
      </c>
      <c r="BL197" s="16" t="s">
        <v>134</v>
      </c>
      <c r="BM197" s="228" t="s">
        <v>570</v>
      </c>
    </row>
    <row r="198" s="2" customFormat="1">
      <c r="A198" s="37"/>
      <c r="B198" s="38"/>
      <c r="C198" s="39"/>
      <c r="D198" s="230" t="s">
        <v>136</v>
      </c>
      <c r="E198" s="39"/>
      <c r="F198" s="231" t="s">
        <v>237</v>
      </c>
      <c r="G198" s="39"/>
      <c r="H198" s="39"/>
      <c r="I198" s="232"/>
      <c r="J198" s="39"/>
      <c r="K198" s="39"/>
      <c r="L198" s="43"/>
      <c r="M198" s="233"/>
      <c r="N198" s="234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136</v>
      </c>
      <c r="AU198" s="16" t="s">
        <v>86</v>
      </c>
    </row>
    <row r="199" s="2" customFormat="1" ht="16.5" customHeight="1">
      <c r="A199" s="37"/>
      <c r="B199" s="38"/>
      <c r="C199" s="246" t="s">
        <v>257</v>
      </c>
      <c r="D199" s="246" t="s">
        <v>205</v>
      </c>
      <c r="E199" s="247" t="s">
        <v>571</v>
      </c>
      <c r="F199" s="248" t="s">
        <v>572</v>
      </c>
      <c r="G199" s="249" t="s">
        <v>232</v>
      </c>
      <c r="H199" s="250">
        <v>1</v>
      </c>
      <c r="I199" s="251"/>
      <c r="J199" s="252">
        <f>ROUND(I199*H199,2)</f>
        <v>0</v>
      </c>
      <c r="K199" s="248" t="s">
        <v>133</v>
      </c>
      <c r="L199" s="253"/>
      <c r="M199" s="254" t="s">
        <v>1</v>
      </c>
      <c r="N199" s="255" t="s">
        <v>41</v>
      </c>
      <c r="O199" s="90"/>
      <c r="P199" s="226">
        <f>O199*H199</f>
        <v>0</v>
      </c>
      <c r="Q199" s="226">
        <v>0.00042999999999999999</v>
      </c>
      <c r="R199" s="226">
        <f>Q199*H199</f>
        <v>0.00042999999999999999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173</v>
      </c>
      <c r="AT199" s="228" t="s">
        <v>205</v>
      </c>
      <c r="AU199" s="228" t="s">
        <v>86</v>
      </c>
      <c r="AY199" s="16" t="s">
        <v>127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84</v>
      </c>
      <c r="BK199" s="229">
        <f>ROUND(I199*H199,2)</f>
        <v>0</v>
      </c>
      <c r="BL199" s="16" t="s">
        <v>134</v>
      </c>
      <c r="BM199" s="228" t="s">
        <v>573</v>
      </c>
    </row>
    <row r="200" s="2" customFormat="1">
      <c r="A200" s="37"/>
      <c r="B200" s="38"/>
      <c r="C200" s="39"/>
      <c r="D200" s="230" t="s">
        <v>136</v>
      </c>
      <c r="E200" s="39"/>
      <c r="F200" s="231" t="s">
        <v>572</v>
      </c>
      <c r="G200" s="39"/>
      <c r="H200" s="39"/>
      <c r="I200" s="232"/>
      <c r="J200" s="39"/>
      <c r="K200" s="39"/>
      <c r="L200" s="43"/>
      <c r="M200" s="233"/>
      <c r="N200" s="234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136</v>
      </c>
      <c r="AU200" s="16" t="s">
        <v>86</v>
      </c>
    </row>
    <row r="201" s="2" customFormat="1" ht="21.75" customHeight="1">
      <c r="A201" s="37"/>
      <c r="B201" s="38"/>
      <c r="C201" s="246" t="s">
        <v>262</v>
      </c>
      <c r="D201" s="246" t="s">
        <v>205</v>
      </c>
      <c r="E201" s="247" t="s">
        <v>402</v>
      </c>
      <c r="F201" s="248" t="s">
        <v>403</v>
      </c>
      <c r="G201" s="249" t="s">
        <v>232</v>
      </c>
      <c r="H201" s="250">
        <v>4</v>
      </c>
      <c r="I201" s="251"/>
      <c r="J201" s="252">
        <f>ROUND(I201*H201,2)</f>
        <v>0</v>
      </c>
      <c r="K201" s="248" t="s">
        <v>133</v>
      </c>
      <c r="L201" s="253"/>
      <c r="M201" s="254" t="s">
        <v>1</v>
      </c>
      <c r="N201" s="255" t="s">
        <v>41</v>
      </c>
      <c r="O201" s="90"/>
      <c r="P201" s="226">
        <f>O201*H201</f>
        <v>0</v>
      </c>
      <c r="Q201" s="226">
        <v>0.0035999999999999999</v>
      </c>
      <c r="R201" s="226">
        <f>Q201*H201</f>
        <v>0.0144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173</v>
      </c>
      <c r="AT201" s="228" t="s">
        <v>205</v>
      </c>
      <c r="AU201" s="228" t="s">
        <v>86</v>
      </c>
      <c r="AY201" s="16" t="s">
        <v>127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84</v>
      </c>
      <c r="BK201" s="229">
        <f>ROUND(I201*H201,2)</f>
        <v>0</v>
      </c>
      <c r="BL201" s="16" t="s">
        <v>134</v>
      </c>
      <c r="BM201" s="228" t="s">
        <v>574</v>
      </c>
    </row>
    <row r="202" s="2" customFormat="1">
      <c r="A202" s="37"/>
      <c r="B202" s="38"/>
      <c r="C202" s="39"/>
      <c r="D202" s="230" t="s">
        <v>136</v>
      </c>
      <c r="E202" s="39"/>
      <c r="F202" s="231" t="s">
        <v>403</v>
      </c>
      <c r="G202" s="39"/>
      <c r="H202" s="39"/>
      <c r="I202" s="232"/>
      <c r="J202" s="39"/>
      <c r="K202" s="39"/>
      <c r="L202" s="43"/>
      <c r="M202" s="233"/>
      <c r="N202" s="23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136</v>
      </c>
      <c r="AU202" s="16" t="s">
        <v>86</v>
      </c>
    </row>
    <row r="203" s="2" customFormat="1" ht="16.5" customHeight="1">
      <c r="A203" s="37"/>
      <c r="B203" s="38"/>
      <c r="C203" s="246" t="s">
        <v>269</v>
      </c>
      <c r="D203" s="246" t="s">
        <v>205</v>
      </c>
      <c r="E203" s="247" t="s">
        <v>406</v>
      </c>
      <c r="F203" s="248" t="s">
        <v>407</v>
      </c>
      <c r="G203" s="249" t="s">
        <v>232</v>
      </c>
      <c r="H203" s="250">
        <v>4</v>
      </c>
      <c r="I203" s="251"/>
      <c r="J203" s="252">
        <f>ROUND(I203*H203,2)</f>
        <v>0</v>
      </c>
      <c r="K203" s="248" t="s">
        <v>133</v>
      </c>
      <c r="L203" s="253"/>
      <c r="M203" s="254" t="s">
        <v>1</v>
      </c>
      <c r="N203" s="255" t="s">
        <v>41</v>
      </c>
      <c r="O203" s="90"/>
      <c r="P203" s="226">
        <f>O203*H203</f>
        <v>0</v>
      </c>
      <c r="Q203" s="226">
        <v>0.00048000000000000001</v>
      </c>
      <c r="R203" s="226">
        <f>Q203*H203</f>
        <v>0.0019200000000000001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173</v>
      </c>
      <c r="AT203" s="228" t="s">
        <v>205</v>
      </c>
      <c r="AU203" s="228" t="s">
        <v>86</v>
      </c>
      <c r="AY203" s="16" t="s">
        <v>127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84</v>
      </c>
      <c r="BK203" s="229">
        <f>ROUND(I203*H203,2)</f>
        <v>0</v>
      </c>
      <c r="BL203" s="16" t="s">
        <v>134</v>
      </c>
      <c r="BM203" s="228" t="s">
        <v>575</v>
      </c>
    </row>
    <row r="204" s="2" customFormat="1">
      <c r="A204" s="37"/>
      <c r="B204" s="38"/>
      <c r="C204" s="39"/>
      <c r="D204" s="230" t="s">
        <v>136</v>
      </c>
      <c r="E204" s="39"/>
      <c r="F204" s="231" t="s">
        <v>407</v>
      </c>
      <c r="G204" s="39"/>
      <c r="H204" s="39"/>
      <c r="I204" s="232"/>
      <c r="J204" s="39"/>
      <c r="K204" s="39"/>
      <c r="L204" s="43"/>
      <c r="M204" s="233"/>
      <c r="N204" s="234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136</v>
      </c>
      <c r="AU204" s="16" t="s">
        <v>86</v>
      </c>
    </row>
    <row r="205" s="2" customFormat="1" ht="24.15" customHeight="1">
      <c r="A205" s="37"/>
      <c r="B205" s="38"/>
      <c r="C205" s="217" t="s">
        <v>359</v>
      </c>
      <c r="D205" s="217" t="s">
        <v>129</v>
      </c>
      <c r="E205" s="218" t="s">
        <v>410</v>
      </c>
      <c r="F205" s="219" t="s">
        <v>411</v>
      </c>
      <c r="G205" s="220" t="s">
        <v>232</v>
      </c>
      <c r="H205" s="221">
        <v>1</v>
      </c>
      <c r="I205" s="222"/>
      <c r="J205" s="223">
        <f>ROUND(I205*H205,2)</f>
        <v>0</v>
      </c>
      <c r="K205" s="219" t="s">
        <v>133</v>
      </c>
      <c r="L205" s="43"/>
      <c r="M205" s="224" t="s">
        <v>1</v>
      </c>
      <c r="N205" s="225" t="s">
        <v>41</v>
      </c>
      <c r="O205" s="90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134</v>
      </c>
      <c r="AT205" s="228" t="s">
        <v>129</v>
      </c>
      <c r="AU205" s="228" t="s">
        <v>86</v>
      </c>
      <c r="AY205" s="16" t="s">
        <v>127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84</v>
      </c>
      <c r="BK205" s="229">
        <f>ROUND(I205*H205,2)</f>
        <v>0</v>
      </c>
      <c r="BL205" s="16" t="s">
        <v>134</v>
      </c>
      <c r="BM205" s="228" t="s">
        <v>576</v>
      </c>
    </row>
    <row r="206" s="2" customFormat="1">
      <c r="A206" s="37"/>
      <c r="B206" s="38"/>
      <c r="C206" s="39"/>
      <c r="D206" s="230" t="s">
        <v>136</v>
      </c>
      <c r="E206" s="39"/>
      <c r="F206" s="231" t="s">
        <v>413</v>
      </c>
      <c r="G206" s="39"/>
      <c r="H206" s="39"/>
      <c r="I206" s="232"/>
      <c r="J206" s="39"/>
      <c r="K206" s="39"/>
      <c r="L206" s="43"/>
      <c r="M206" s="233"/>
      <c r="N206" s="23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136</v>
      </c>
      <c r="AU206" s="16" t="s">
        <v>86</v>
      </c>
    </row>
    <row r="207" s="2" customFormat="1" ht="24.15" customHeight="1">
      <c r="A207" s="37"/>
      <c r="B207" s="38"/>
      <c r="C207" s="246" t="s">
        <v>363</v>
      </c>
      <c r="D207" s="246" t="s">
        <v>205</v>
      </c>
      <c r="E207" s="247" t="s">
        <v>419</v>
      </c>
      <c r="F207" s="248" t="s">
        <v>420</v>
      </c>
      <c r="G207" s="249" t="s">
        <v>232</v>
      </c>
      <c r="H207" s="250">
        <v>1</v>
      </c>
      <c r="I207" s="251"/>
      <c r="J207" s="252">
        <f>ROUND(I207*H207,2)</f>
        <v>0</v>
      </c>
      <c r="K207" s="248" t="s">
        <v>1</v>
      </c>
      <c r="L207" s="253"/>
      <c r="M207" s="254" t="s">
        <v>1</v>
      </c>
      <c r="N207" s="255" t="s">
        <v>41</v>
      </c>
      <c r="O207" s="90"/>
      <c r="P207" s="226">
        <f>O207*H207</f>
        <v>0</v>
      </c>
      <c r="Q207" s="226">
        <v>0.0014</v>
      </c>
      <c r="R207" s="226">
        <f>Q207*H207</f>
        <v>0.0014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173</v>
      </c>
      <c r="AT207" s="228" t="s">
        <v>205</v>
      </c>
      <c r="AU207" s="228" t="s">
        <v>86</v>
      </c>
      <c r="AY207" s="16" t="s">
        <v>127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84</v>
      </c>
      <c r="BK207" s="229">
        <f>ROUND(I207*H207,2)</f>
        <v>0</v>
      </c>
      <c r="BL207" s="16" t="s">
        <v>134</v>
      </c>
      <c r="BM207" s="228" t="s">
        <v>577</v>
      </c>
    </row>
    <row r="208" s="2" customFormat="1">
      <c r="A208" s="37"/>
      <c r="B208" s="38"/>
      <c r="C208" s="39"/>
      <c r="D208" s="230" t="s">
        <v>136</v>
      </c>
      <c r="E208" s="39"/>
      <c r="F208" s="231" t="s">
        <v>420</v>
      </c>
      <c r="G208" s="39"/>
      <c r="H208" s="39"/>
      <c r="I208" s="232"/>
      <c r="J208" s="39"/>
      <c r="K208" s="39"/>
      <c r="L208" s="43"/>
      <c r="M208" s="233"/>
      <c r="N208" s="234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136</v>
      </c>
      <c r="AU208" s="16" t="s">
        <v>86</v>
      </c>
    </row>
    <row r="209" s="2" customFormat="1" ht="21.75" customHeight="1">
      <c r="A209" s="37"/>
      <c r="B209" s="38"/>
      <c r="C209" s="217" t="s">
        <v>368</v>
      </c>
      <c r="D209" s="217" t="s">
        <v>129</v>
      </c>
      <c r="E209" s="218" t="s">
        <v>436</v>
      </c>
      <c r="F209" s="219" t="s">
        <v>437</v>
      </c>
      <c r="G209" s="220" t="s">
        <v>232</v>
      </c>
      <c r="H209" s="221">
        <v>2</v>
      </c>
      <c r="I209" s="222"/>
      <c r="J209" s="223">
        <f>ROUND(I209*H209,2)</f>
        <v>0</v>
      </c>
      <c r="K209" s="219" t="s">
        <v>133</v>
      </c>
      <c r="L209" s="43"/>
      <c r="M209" s="224" t="s">
        <v>1</v>
      </c>
      <c r="N209" s="225" t="s">
        <v>41</v>
      </c>
      <c r="O209" s="90"/>
      <c r="P209" s="226">
        <f>O209*H209</f>
        <v>0</v>
      </c>
      <c r="Q209" s="226">
        <v>0.00161652</v>
      </c>
      <c r="R209" s="226">
        <f>Q209*H209</f>
        <v>0.00323304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134</v>
      </c>
      <c r="AT209" s="228" t="s">
        <v>129</v>
      </c>
      <c r="AU209" s="228" t="s">
        <v>86</v>
      </c>
      <c r="AY209" s="16" t="s">
        <v>127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84</v>
      </c>
      <c r="BK209" s="229">
        <f>ROUND(I209*H209,2)</f>
        <v>0</v>
      </c>
      <c r="BL209" s="16" t="s">
        <v>134</v>
      </c>
      <c r="BM209" s="228" t="s">
        <v>578</v>
      </c>
    </row>
    <row r="210" s="2" customFormat="1">
      <c r="A210" s="37"/>
      <c r="B210" s="38"/>
      <c r="C210" s="39"/>
      <c r="D210" s="230" t="s">
        <v>136</v>
      </c>
      <c r="E210" s="39"/>
      <c r="F210" s="231" t="s">
        <v>439</v>
      </c>
      <c r="G210" s="39"/>
      <c r="H210" s="39"/>
      <c r="I210" s="232"/>
      <c r="J210" s="39"/>
      <c r="K210" s="39"/>
      <c r="L210" s="43"/>
      <c r="M210" s="233"/>
      <c r="N210" s="234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136</v>
      </c>
      <c r="AU210" s="16" t="s">
        <v>86</v>
      </c>
    </row>
    <row r="211" s="2" customFormat="1" ht="24.15" customHeight="1">
      <c r="A211" s="37"/>
      <c r="B211" s="38"/>
      <c r="C211" s="246" t="s">
        <v>372</v>
      </c>
      <c r="D211" s="246" t="s">
        <v>205</v>
      </c>
      <c r="E211" s="247" t="s">
        <v>441</v>
      </c>
      <c r="F211" s="248" t="s">
        <v>442</v>
      </c>
      <c r="G211" s="249" t="s">
        <v>232</v>
      </c>
      <c r="H211" s="250">
        <v>2</v>
      </c>
      <c r="I211" s="251"/>
      <c r="J211" s="252">
        <f>ROUND(I211*H211,2)</f>
        <v>0</v>
      </c>
      <c r="K211" s="248" t="s">
        <v>1</v>
      </c>
      <c r="L211" s="253"/>
      <c r="M211" s="254" t="s">
        <v>1</v>
      </c>
      <c r="N211" s="255" t="s">
        <v>41</v>
      </c>
      <c r="O211" s="90"/>
      <c r="P211" s="226">
        <f>O211*H211</f>
        <v>0</v>
      </c>
      <c r="Q211" s="226">
        <v>0.016199999999999999</v>
      </c>
      <c r="R211" s="226">
        <f>Q211*H211</f>
        <v>0.032399999999999998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173</v>
      </c>
      <c r="AT211" s="228" t="s">
        <v>205</v>
      </c>
      <c r="AU211" s="228" t="s">
        <v>86</v>
      </c>
      <c r="AY211" s="16" t="s">
        <v>127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84</v>
      </c>
      <c r="BK211" s="229">
        <f>ROUND(I211*H211,2)</f>
        <v>0</v>
      </c>
      <c r="BL211" s="16" t="s">
        <v>134</v>
      </c>
      <c r="BM211" s="228" t="s">
        <v>579</v>
      </c>
    </row>
    <row r="212" s="2" customFormat="1">
      <c r="A212" s="37"/>
      <c r="B212" s="38"/>
      <c r="C212" s="39"/>
      <c r="D212" s="230" t="s">
        <v>136</v>
      </c>
      <c r="E212" s="39"/>
      <c r="F212" s="231" t="s">
        <v>442</v>
      </c>
      <c r="G212" s="39"/>
      <c r="H212" s="39"/>
      <c r="I212" s="232"/>
      <c r="J212" s="39"/>
      <c r="K212" s="39"/>
      <c r="L212" s="43"/>
      <c r="M212" s="233"/>
      <c r="N212" s="234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136</v>
      </c>
      <c r="AU212" s="16" t="s">
        <v>86</v>
      </c>
    </row>
    <row r="213" s="2" customFormat="1" ht="24.15" customHeight="1">
      <c r="A213" s="37"/>
      <c r="B213" s="38"/>
      <c r="C213" s="246" t="s">
        <v>378</v>
      </c>
      <c r="D213" s="246" t="s">
        <v>205</v>
      </c>
      <c r="E213" s="247" t="s">
        <v>450</v>
      </c>
      <c r="F213" s="248" t="s">
        <v>451</v>
      </c>
      <c r="G213" s="249" t="s">
        <v>232</v>
      </c>
      <c r="H213" s="250">
        <v>2</v>
      </c>
      <c r="I213" s="251"/>
      <c r="J213" s="252">
        <f>ROUND(I213*H213,2)</f>
        <v>0</v>
      </c>
      <c r="K213" s="248" t="s">
        <v>1</v>
      </c>
      <c r="L213" s="253"/>
      <c r="M213" s="254" t="s">
        <v>1</v>
      </c>
      <c r="N213" s="255" t="s">
        <v>41</v>
      </c>
      <c r="O213" s="90"/>
      <c r="P213" s="226">
        <f>O213*H213</f>
        <v>0</v>
      </c>
      <c r="Q213" s="226">
        <v>0.0065399999999999998</v>
      </c>
      <c r="R213" s="226">
        <f>Q213*H213</f>
        <v>0.01308</v>
      </c>
      <c r="S213" s="226">
        <v>0</v>
      </c>
      <c r="T213" s="22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173</v>
      </c>
      <c r="AT213" s="228" t="s">
        <v>205</v>
      </c>
      <c r="AU213" s="228" t="s">
        <v>86</v>
      </c>
      <c r="AY213" s="16" t="s">
        <v>127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84</v>
      </c>
      <c r="BK213" s="229">
        <f>ROUND(I213*H213,2)</f>
        <v>0</v>
      </c>
      <c r="BL213" s="16" t="s">
        <v>134</v>
      </c>
      <c r="BM213" s="228" t="s">
        <v>580</v>
      </c>
    </row>
    <row r="214" s="2" customFormat="1">
      <c r="A214" s="37"/>
      <c r="B214" s="38"/>
      <c r="C214" s="39"/>
      <c r="D214" s="230" t="s">
        <v>136</v>
      </c>
      <c r="E214" s="39"/>
      <c r="F214" s="231" t="s">
        <v>451</v>
      </c>
      <c r="G214" s="39"/>
      <c r="H214" s="39"/>
      <c r="I214" s="232"/>
      <c r="J214" s="39"/>
      <c r="K214" s="39"/>
      <c r="L214" s="43"/>
      <c r="M214" s="233"/>
      <c r="N214" s="234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136</v>
      </c>
      <c r="AU214" s="16" t="s">
        <v>86</v>
      </c>
    </row>
    <row r="215" s="2" customFormat="1" ht="16.5" customHeight="1">
      <c r="A215" s="37"/>
      <c r="B215" s="38"/>
      <c r="C215" s="217" t="s">
        <v>385</v>
      </c>
      <c r="D215" s="217" t="s">
        <v>129</v>
      </c>
      <c r="E215" s="218" t="s">
        <v>454</v>
      </c>
      <c r="F215" s="219" t="s">
        <v>455</v>
      </c>
      <c r="G215" s="220" t="s">
        <v>232</v>
      </c>
      <c r="H215" s="221">
        <v>1</v>
      </c>
      <c r="I215" s="222"/>
      <c r="J215" s="223">
        <f>ROUND(I215*H215,2)</f>
        <v>0</v>
      </c>
      <c r="K215" s="219" t="s">
        <v>133</v>
      </c>
      <c r="L215" s="43"/>
      <c r="M215" s="224" t="s">
        <v>1</v>
      </c>
      <c r="N215" s="225" t="s">
        <v>41</v>
      </c>
      <c r="O215" s="90"/>
      <c r="P215" s="226">
        <f>O215*H215</f>
        <v>0</v>
      </c>
      <c r="Q215" s="226">
        <v>0.00036000000000000002</v>
      </c>
      <c r="R215" s="226">
        <f>Q215*H215</f>
        <v>0.00036000000000000002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134</v>
      </c>
      <c r="AT215" s="228" t="s">
        <v>129</v>
      </c>
      <c r="AU215" s="228" t="s">
        <v>86</v>
      </c>
      <c r="AY215" s="16" t="s">
        <v>127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84</v>
      </c>
      <c r="BK215" s="229">
        <f>ROUND(I215*H215,2)</f>
        <v>0</v>
      </c>
      <c r="BL215" s="16" t="s">
        <v>134</v>
      </c>
      <c r="BM215" s="228" t="s">
        <v>581</v>
      </c>
    </row>
    <row r="216" s="2" customFormat="1">
      <c r="A216" s="37"/>
      <c r="B216" s="38"/>
      <c r="C216" s="39"/>
      <c r="D216" s="230" t="s">
        <v>136</v>
      </c>
      <c r="E216" s="39"/>
      <c r="F216" s="231" t="s">
        <v>457</v>
      </c>
      <c r="G216" s="39"/>
      <c r="H216" s="39"/>
      <c r="I216" s="232"/>
      <c r="J216" s="39"/>
      <c r="K216" s="39"/>
      <c r="L216" s="43"/>
      <c r="M216" s="233"/>
      <c r="N216" s="234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136</v>
      </c>
      <c r="AU216" s="16" t="s">
        <v>86</v>
      </c>
    </row>
    <row r="217" s="2" customFormat="1" ht="24.15" customHeight="1">
      <c r="A217" s="37"/>
      <c r="B217" s="38"/>
      <c r="C217" s="246" t="s">
        <v>389</v>
      </c>
      <c r="D217" s="246" t="s">
        <v>205</v>
      </c>
      <c r="E217" s="247" t="s">
        <v>463</v>
      </c>
      <c r="F217" s="248" t="s">
        <v>464</v>
      </c>
      <c r="G217" s="249" t="s">
        <v>232</v>
      </c>
      <c r="H217" s="250">
        <v>1</v>
      </c>
      <c r="I217" s="251"/>
      <c r="J217" s="252">
        <f>ROUND(I217*H217,2)</f>
        <v>0</v>
      </c>
      <c r="K217" s="248" t="s">
        <v>1</v>
      </c>
      <c r="L217" s="253"/>
      <c r="M217" s="254" t="s">
        <v>1</v>
      </c>
      <c r="N217" s="255" t="s">
        <v>41</v>
      </c>
      <c r="O217" s="90"/>
      <c r="P217" s="226">
        <f>O217*H217</f>
        <v>0</v>
      </c>
      <c r="Q217" s="226">
        <v>0.014</v>
      </c>
      <c r="R217" s="226">
        <f>Q217*H217</f>
        <v>0.014</v>
      </c>
      <c r="S217" s="226">
        <v>0</v>
      </c>
      <c r="T217" s="22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8" t="s">
        <v>173</v>
      </c>
      <c r="AT217" s="228" t="s">
        <v>205</v>
      </c>
      <c r="AU217" s="228" t="s">
        <v>86</v>
      </c>
      <c r="AY217" s="16" t="s">
        <v>127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6" t="s">
        <v>84</v>
      </c>
      <c r="BK217" s="229">
        <f>ROUND(I217*H217,2)</f>
        <v>0</v>
      </c>
      <c r="BL217" s="16" t="s">
        <v>134</v>
      </c>
      <c r="BM217" s="228" t="s">
        <v>582</v>
      </c>
    </row>
    <row r="218" s="2" customFormat="1">
      <c r="A218" s="37"/>
      <c r="B218" s="38"/>
      <c r="C218" s="39"/>
      <c r="D218" s="230" t="s">
        <v>136</v>
      </c>
      <c r="E218" s="39"/>
      <c r="F218" s="231" t="s">
        <v>464</v>
      </c>
      <c r="G218" s="39"/>
      <c r="H218" s="39"/>
      <c r="I218" s="232"/>
      <c r="J218" s="39"/>
      <c r="K218" s="39"/>
      <c r="L218" s="43"/>
      <c r="M218" s="233"/>
      <c r="N218" s="234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136</v>
      </c>
      <c r="AU218" s="16" t="s">
        <v>86</v>
      </c>
    </row>
    <row r="219" s="2" customFormat="1" ht="16.5" customHeight="1">
      <c r="A219" s="37"/>
      <c r="B219" s="38"/>
      <c r="C219" s="217" t="s">
        <v>393</v>
      </c>
      <c r="D219" s="217" t="s">
        <v>129</v>
      </c>
      <c r="E219" s="218" t="s">
        <v>240</v>
      </c>
      <c r="F219" s="219" t="s">
        <v>241</v>
      </c>
      <c r="G219" s="220" t="s">
        <v>146</v>
      </c>
      <c r="H219" s="221">
        <v>170</v>
      </c>
      <c r="I219" s="222"/>
      <c r="J219" s="223">
        <f>ROUND(I219*H219,2)</f>
        <v>0</v>
      </c>
      <c r="K219" s="219" t="s">
        <v>133</v>
      </c>
      <c r="L219" s="43"/>
      <c r="M219" s="224" t="s">
        <v>1</v>
      </c>
      <c r="N219" s="225" t="s">
        <v>41</v>
      </c>
      <c r="O219" s="90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8" t="s">
        <v>134</v>
      </c>
      <c r="AT219" s="228" t="s">
        <v>129</v>
      </c>
      <c r="AU219" s="228" t="s">
        <v>86</v>
      </c>
      <c r="AY219" s="16" t="s">
        <v>127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6" t="s">
        <v>84</v>
      </c>
      <c r="BK219" s="229">
        <f>ROUND(I219*H219,2)</f>
        <v>0</v>
      </c>
      <c r="BL219" s="16" t="s">
        <v>134</v>
      </c>
      <c r="BM219" s="228" t="s">
        <v>583</v>
      </c>
    </row>
    <row r="220" s="2" customFormat="1">
      <c r="A220" s="37"/>
      <c r="B220" s="38"/>
      <c r="C220" s="39"/>
      <c r="D220" s="230" t="s">
        <v>136</v>
      </c>
      <c r="E220" s="39"/>
      <c r="F220" s="231" t="s">
        <v>243</v>
      </c>
      <c r="G220" s="39"/>
      <c r="H220" s="39"/>
      <c r="I220" s="232"/>
      <c r="J220" s="39"/>
      <c r="K220" s="39"/>
      <c r="L220" s="43"/>
      <c r="M220" s="233"/>
      <c r="N220" s="234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136</v>
      </c>
      <c r="AU220" s="16" t="s">
        <v>86</v>
      </c>
    </row>
    <row r="221" s="2" customFormat="1" ht="24.15" customHeight="1">
      <c r="A221" s="37"/>
      <c r="B221" s="38"/>
      <c r="C221" s="217" t="s">
        <v>397</v>
      </c>
      <c r="D221" s="217" t="s">
        <v>129</v>
      </c>
      <c r="E221" s="218" t="s">
        <v>244</v>
      </c>
      <c r="F221" s="219" t="s">
        <v>245</v>
      </c>
      <c r="G221" s="220" t="s">
        <v>146</v>
      </c>
      <c r="H221" s="221">
        <v>170</v>
      </c>
      <c r="I221" s="222"/>
      <c r="J221" s="223">
        <f>ROUND(I221*H221,2)</f>
        <v>0</v>
      </c>
      <c r="K221" s="219" t="s">
        <v>133</v>
      </c>
      <c r="L221" s="43"/>
      <c r="M221" s="224" t="s">
        <v>1</v>
      </c>
      <c r="N221" s="225" t="s">
        <v>41</v>
      </c>
      <c r="O221" s="90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8" t="s">
        <v>134</v>
      </c>
      <c r="AT221" s="228" t="s">
        <v>129</v>
      </c>
      <c r="AU221" s="228" t="s">
        <v>86</v>
      </c>
      <c r="AY221" s="16" t="s">
        <v>127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6" t="s">
        <v>84</v>
      </c>
      <c r="BK221" s="229">
        <f>ROUND(I221*H221,2)</f>
        <v>0</v>
      </c>
      <c r="BL221" s="16" t="s">
        <v>134</v>
      </c>
      <c r="BM221" s="228" t="s">
        <v>584</v>
      </c>
    </row>
    <row r="222" s="2" customFormat="1">
      <c r="A222" s="37"/>
      <c r="B222" s="38"/>
      <c r="C222" s="39"/>
      <c r="D222" s="230" t="s">
        <v>136</v>
      </c>
      <c r="E222" s="39"/>
      <c r="F222" s="231" t="s">
        <v>245</v>
      </c>
      <c r="G222" s="39"/>
      <c r="H222" s="39"/>
      <c r="I222" s="232"/>
      <c r="J222" s="39"/>
      <c r="K222" s="39"/>
      <c r="L222" s="43"/>
      <c r="M222" s="233"/>
      <c r="N222" s="234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136</v>
      </c>
      <c r="AU222" s="16" t="s">
        <v>86</v>
      </c>
    </row>
    <row r="223" s="13" customFormat="1">
      <c r="A223" s="13"/>
      <c r="B223" s="235"/>
      <c r="C223" s="236"/>
      <c r="D223" s="230" t="s">
        <v>159</v>
      </c>
      <c r="E223" s="237" t="s">
        <v>1</v>
      </c>
      <c r="F223" s="238" t="s">
        <v>585</v>
      </c>
      <c r="G223" s="236"/>
      <c r="H223" s="239">
        <v>170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5" t="s">
        <v>159</v>
      </c>
      <c r="AU223" s="245" t="s">
        <v>86</v>
      </c>
      <c r="AV223" s="13" t="s">
        <v>86</v>
      </c>
      <c r="AW223" s="13" t="s">
        <v>32</v>
      </c>
      <c r="AX223" s="13" t="s">
        <v>84</v>
      </c>
      <c r="AY223" s="245" t="s">
        <v>127</v>
      </c>
    </row>
    <row r="224" s="2" customFormat="1" ht="24.15" customHeight="1">
      <c r="A224" s="37"/>
      <c r="B224" s="38"/>
      <c r="C224" s="217" t="s">
        <v>399</v>
      </c>
      <c r="D224" s="217" t="s">
        <v>129</v>
      </c>
      <c r="E224" s="218" t="s">
        <v>249</v>
      </c>
      <c r="F224" s="219" t="s">
        <v>250</v>
      </c>
      <c r="G224" s="220" t="s">
        <v>232</v>
      </c>
      <c r="H224" s="221">
        <v>2</v>
      </c>
      <c r="I224" s="222"/>
      <c r="J224" s="223">
        <f>ROUND(I224*H224,2)</f>
        <v>0</v>
      </c>
      <c r="K224" s="219" t="s">
        <v>133</v>
      </c>
      <c r="L224" s="43"/>
      <c r="M224" s="224" t="s">
        <v>1</v>
      </c>
      <c r="N224" s="225" t="s">
        <v>41</v>
      </c>
      <c r="O224" s="90"/>
      <c r="P224" s="226">
        <f>O224*H224</f>
        <v>0</v>
      </c>
      <c r="Q224" s="226">
        <v>0.45937</v>
      </c>
      <c r="R224" s="226">
        <f>Q224*H224</f>
        <v>0.91874</v>
      </c>
      <c r="S224" s="226">
        <v>0</v>
      </c>
      <c r="T224" s="22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8" t="s">
        <v>134</v>
      </c>
      <c r="AT224" s="228" t="s">
        <v>129</v>
      </c>
      <c r="AU224" s="228" t="s">
        <v>86</v>
      </c>
      <c r="AY224" s="16" t="s">
        <v>127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6" t="s">
        <v>84</v>
      </c>
      <c r="BK224" s="229">
        <f>ROUND(I224*H224,2)</f>
        <v>0</v>
      </c>
      <c r="BL224" s="16" t="s">
        <v>134</v>
      </c>
      <c r="BM224" s="228" t="s">
        <v>586</v>
      </c>
    </row>
    <row r="225" s="2" customFormat="1">
      <c r="A225" s="37"/>
      <c r="B225" s="38"/>
      <c r="C225" s="39"/>
      <c r="D225" s="230" t="s">
        <v>136</v>
      </c>
      <c r="E225" s="39"/>
      <c r="F225" s="231" t="s">
        <v>252</v>
      </c>
      <c r="G225" s="39"/>
      <c r="H225" s="39"/>
      <c r="I225" s="232"/>
      <c r="J225" s="39"/>
      <c r="K225" s="39"/>
      <c r="L225" s="43"/>
      <c r="M225" s="233"/>
      <c r="N225" s="234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136</v>
      </c>
      <c r="AU225" s="16" t="s">
        <v>86</v>
      </c>
    </row>
    <row r="226" s="2" customFormat="1" ht="24.15" customHeight="1">
      <c r="A226" s="37"/>
      <c r="B226" s="38"/>
      <c r="C226" s="217" t="s">
        <v>401</v>
      </c>
      <c r="D226" s="217" t="s">
        <v>129</v>
      </c>
      <c r="E226" s="218" t="s">
        <v>587</v>
      </c>
      <c r="F226" s="219" t="s">
        <v>588</v>
      </c>
      <c r="G226" s="220" t="s">
        <v>146</v>
      </c>
      <c r="H226" s="221">
        <v>170</v>
      </c>
      <c r="I226" s="222"/>
      <c r="J226" s="223">
        <f>ROUND(I226*H226,2)</f>
        <v>0</v>
      </c>
      <c r="K226" s="219" t="s">
        <v>1</v>
      </c>
      <c r="L226" s="43"/>
      <c r="M226" s="224" t="s">
        <v>1</v>
      </c>
      <c r="N226" s="225" t="s">
        <v>41</v>
      </c>
      <c r="O226" s="90"/>
      <c r="P226" s="226">
        <f>O226*H226</f>
        <v>0</v>
      </c>
      <c r="Q226" s="226">
        <v>0.0027299999999999998</v>
      </c>
      <c r="R226" s="226">
        <f>Q226*H226</f>
        <v>0.46409999999999996</v>
      </c>
      <c r="S226" s="226">
        <v>0</v>
      </c>
      <c r="T226" s="22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8" t="s">
        <v>134</v>
      </c>
      <c r="AT226" s="228" t="s">
        <v>129</v>
      </c>
      <c r="AU226" s="228" t="s">
        <v>86</v>
      </c>
      <c r="AY226" s="16" t="s">
        <v>127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6" t="s">
        <v>84</v>
      </c>
      <c r="BK226" s="229">
        <f>ROUND(I226*H226,2)</f>
        <v>0</v>
      </c>
      <c r="BL226" s="16" t="s">
        <v>134</v>
      </c>
      <c r="BM226" s="228" t="s">
        <v>589</v>
      </c>
    </row>
    <row r="227" s="2" customFormat="1">
      <c r="A227" s="37"/>
      <c r="B227" s="38"/>
      <c r="C227" s="39"/>
      <c r="D227" s="230" t="s">
        <v>136</v>
      </c>
      <c r="E227" s="39"/>
      <c r="F227" s="231" t="s">
        <v>590</v>
      </c>
      <c r="G227" s="39"/>
      <c r="H227" s="39"/>
      <c r="I227" s="232"/>
      <c r="J227" s="39"/>
      <c r="K227" s="39"/>
      <c r="L227" s="43"/>
      <c r="M227" s="233"/>
      <c r="N227" s="234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136</v>
      </c>
      <c r="AU227" s="16" t="s">
        <v>86</v>
      </c>
    </row>
    <row r="228" s="2" customFormat="1" ht="16.5" customHeight="1">
      <c r="A228" s="37"/>
      <c r="B228" s="38"/>
      <c r="C228" s="217" t="s">
        <v>405</v>
      </c>
      <c r="D228" s="217" t="s">
        <v>129</v>
      </c>
      <c r="E228" s="218" t="s">
        <v>472</v>
      </c>
      <c r="F228" s="219" t="s">
        <v>473</v>
      </c>
      <c r="G228" s="220" t="s">
        <v>232</v>
      </c>
      <c r="H228" s="221">
        <v>2</v>
      </c>
      <c r="I228" s="222"/>
      <c r="J228" s="223">
        <f>ROUND(I228*H228,2)</f>
        <v>0</v>
      </c>
      <c r="K228" s="219" t="s">
        <v>133</v>
      </c>
      <c r="L228" s="43"/>
      <c r="M228" s="224" t="s">
        <v>1</v>
      </c>
      <c r="N228" s="225" t="s">
        <v>41</v>
      </c>
      <c r="O228" s="90"/>
      <c r="P228" s="226">
        <f>O228*H228</f>
        <v>0</v>
      </c>
      <c r="Q228" s="226">
        <v>0.12303160000000001</v>
      </c>
      <c r="R228" s="226">
        <f>Q228*H228</f>
        <v>0.24606320000000001</v>
      </c>
      <c r="S228" s="226">
        <v>0</v>
      </c>
      <c r="T228" s="22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8" t="s">
        <v>134</v>
      </c>
      <c r="AT228" s="228" t="s">
        <v>129</v>
      </c>
      <c r="AU228" s="228" t="s">
        <v>86</v>
      </c>
      <c r="AY228" s="16" t="s">
        <v>127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6" t="s">
        <v>84</v>
      </c>
      <c r="BK228" s="229">
        <f>ROUND(I228*H228,2)</f>
        <v>0</v>
      </c>
      <c r="BL228" s="16" t="s">
        <v>134</v>
      </c>
      <c r="BM228" s="228" t="s">
        <v>591</v>
      </c>
    </row>
    <row r="229" s="2" customFormat="1">
      <c r="A229" s="37"/>
      <c r="B229" s="38"/>
      <c r="C229" s="39"/>
      <c r="D229" s="230" t="s">
        <v>136</v>
      </c>
      <c r="E229" s="39"/>
      <c r="F229" s="231" t="s">
        <v>473</v>
      </c>
      <c r="G229" s="39"/>
      <c r="H229" s="39"/>
      <c r="I229" s="232"/>
      <c r="J229" s="39"/>
      <c r="K229" s="39"/>
      <c r="L229" s="43"/>
      <c r="M229" s="233"/>
      <c r="N229" s="234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136</v>
      </c>
      <c r="AU229" s="16" t="s">
        <v>86</v>
      </c>
    </row>
    <row r="230" s="2" customFormat="1" ht="24.15" customHeight="1">
      <c r="A230" s="37"/>
      <c r="B230" s="38"/>
      <c r="C230" s="246" t="s">
        <v>409</v>
      </c>
      <c r="D230" s="246" t="s">
        <v>205</v>
      </c>
      <c r="E230" s="247" t="s">
        <v>476</v>
      </c>
      <c r="F230" s="248" t="s">
        <v>477</v>
      </c>
      <c r="G230" s="249" t="s">
        <v>232</v>
      </c>
      <c r="H230" s="250">
        <v>2</v>
      </c>
      <c r="I230" s="251"/>
      <c r="J230" s="252">
        <f>ROUND(I230*H230,2)</f>
        <v>0</v>
      </c>
      <c r="K230" s="248" t="s">
        <v>1</v>
      </c>
      <c r="L230" s="253"/>
      <c r="M230" s="254" t="s">
        <v>1</v>
      </c>
      <c r="N230" s="255" t="s">
        <v>41</v>
      </c>
      <c r="O230" s="90"/>
      <c r="P230" s="226">
        <f>O230*H230</f>
        <v>0</v>
      </c>
      <c r="Q230" s="226">
        <v>0.012999999999999999</v>
      </c>
      <c r="R230" s="226">
        <f>Q230*H230</f>
        <v>0.025999999999999999</v>
      </c>
      <c r="S230" s="226">
        <v>0</v>
      </c>
      <c r="T230" s="22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8" t="s">
        <v>173</v>
      </c>
      <c r="AT230" s="228" t="s">
        <v>205</v>
      </c>
      <c r="AU230" s="228" t="s">
        <v>86</v>
      </c>
      <c r="AY230" s="16" t="s">
        <v>127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6" t="s">
        <v>84</v>
      </c>
      <c r="BK230" s="229">
        <f>ROUND(I230*H230,2)</f>
        <v>0</v>
      </c>
      <c r="BL230" s="16" t="s">
        <v>134</v>
      </c>
      <c r="BM230" s="228" t="s">
        <v>592</v>
      </c>
    </row>
    <row r="231" s="2" customFormat="1">
      <c r="A231" s="37"/>
      <c r="B231" s="38"/>
      <c r="C231" s="39"/>
      <c r="D231" s="230" t="s">
        <v>136</v>
      </c>
      <c r="E231" s="39"/>
      <c r="F231" s="231" t="s">
        <v>477</v>
      </c>
      <c r="G231" s="39"/>
      <c r="H231" s="39"/>
      <c r="I231" s="232"/>
      <c r="J231" s="39"/>
      <c r="K231" s="39"/>
      <c r="L231" s="43"/>
      <c r="M231" s="233"/>
      <c r="N231" s="234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136</v>
      </c>
      <c r="AU231" s="16" t="s">
        <v>86</v>
      </c>
    </row>
    <row r="232" s="2" customFormat="1" ht="16.5" customHeight="1">
      <c r="A232" s="37"/>
      <c r="B232" s="38"/>
      <c r="C232" s="217" t="s">
        <v>414</v>
      </c>
      <c r="D232" s="217" t="s">
        <v>129</v>
      </c>
      <c r="E232" s="218" t="s">
        <v>480</v>
      </c>
      <c r="F232" s="219" t="s">
        <v>481</v>
      </c>
      <c r="G232" s="220" t="s">
        <v>232</v>
      </c>
      <c r="H232" s="221">
        <v>1</v>
      </c>
      <c r="I232" s="222"/>
      <c r="J232" s="223">
        <f>ROUND(I232*H232,2)</f>
        <v>0</v>
      </c>
      <c r="K232" s="219" t="s">
        <v>133</v>
      </c>
      <c r="L232" s="43"/>
      <c r="M232" s="224" t="s">
        <v>1</v>
      </c>
      <c r="N232" s="225" t="s">
        <v>41</v>
      </c>
      <c r="O232" s="90"/>
      <c r="P232" s="226">
        <f>O232*H232</f>
        <v>0</v>
      </c>
      <c r="Q232" s="226">
        <v>0.32906000000000002</v>
      </c>
      <c r="R232" s="226">
        <f>Q232*H232</f>
        <v>0.32906000000000002</v>
      </c>
      <c r="S232" s="226">
        <v>0</v>
      </c>
      <c r="T232" s="22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8" t="s">
        <v>134</v>
      </c>
      <c r="AT232" s="228" t="s">
        <v>129</v>
      </c>
      <c r="AU232" s="228" t="s">
        <v>86</v>
      </c>
      <c r="AY232" s="16" t="s">
        <v>127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6" t="s">
        <v>84</v>
      </c>
      <c r="BK232" s="229">
        <f>ROUND(I232*H232,2)</f>
        <v>0</v>
      </c>
      <c r="BL232" s="16" t="s">
        <v>134</v>
      </c>
      <c r="BM232" s="228" t="s">
        <v>593</v>
      </c>
    </row>
    <row r="233" s="2" customFormat="1">
      <c r="A233" s="37"/>
      <c r="B233" s="38"/>
      <c r="C233" s="39"/>
      <c r="D233" s="230" t="s">
        <v>136</v>
      </c>
      <c r="E233" s="39"/>
      <c r="F233" s="231" t="s">
        <v>481</v>
      </c>
      <c r="G233" s="39"/>
      <c r="H233" s="39"/>
      <c r="I233" s="232"/>
      <c r="J233" s="39"/>
      <c r="K233" s="39"/>
      <c r="L233" s="43"/>
      <c r="M233" s="233"/>
      <c r="N233" s="234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136</v>
      </c>
      <c r="AU233" s="16" t="s">
        <v>86</v>
      </c>
    </row>
    <row r="234" s="2" customFormat="1" ht="16.5" customHeight="1">
      <c r="A234" s="37"/>
      <c r="B234" s="38"/>
      <c r="C234" s="246" t="s">
        <v>418</v>
      </c>
      <c r="D234" s="246" t="s">
        <v>205</v>
      </c>
      <c r="E234" s="247" t="s">
        <v>484</v>
      </c>
      <c r="F234" s="248" t="s">
        <v>485</v>
      </c>
      <c r="G234" s="249" t="s">
        <v>232</v>
      </c>
      <c r="H234" s="250">
        <v>1</v>
      </c>
      <c r="I234" s="251"/>
      <c r="J234" s="252">
        <f>ROUND(I234*H234,2)</f>
        <v>0</v>
      </c>
      <c r="K234" s="248" t="s">
        <v>133</v>
      </c>
      <c r="L234" s="253"/>
      <c r="M234" s="254" t="s">
        <v>1</v>
      </c>
      <c r="N234" s="255" t="s">
        <v>41</v>
      </c>
      <c r="O234" s="90"/>
      <c r="P234" s="226">
        <f>O234*H234</f>
        <v>0</v>
      </c>
      <c r="Q234" s="226">
        <v>0.029499999999999998</v>
      </c>
      <c r="R234" s="226">
        <f>Q234*H234</f>
        <v>0.029499999999999998</v>
      </c>
      <c r="S234" s="226">
        <v>0</v>
      </c>
      <c r="T234" s="22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8" t="s">
        <v>173</v>
      </c>
      <c r="AT234" s="228" t="s">
        <v>205</v>
      </c>
      <c r="AU234" s="228" t="s">
        <v>86</v>
      </c>
      <c r="AY234" s="16" t="s">
        <v>127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6" t="s">
        <v>84</v>
      </c>
      <c r="BK234" s="229">
        <f>ROUND(I234*H234,2)</f>
        <v>0</v>
      </c>
      <c r="BL234" s="16" t="s">
        <v>134</v>
      </c>
      <c r="BM234" s="228" t="s">
        <v>594</v>
      </c>
    </row>
    <row r="235" s="2" customFormat="1">
      <c r="A235" s="37"/>
      <c r="B235" s="38"/>
      <c r="C235" s="39"/>
      <c r="D235" s="230" t="s">
        <v>136</v>
      </c>
      <c r="E235" s="39"/>
      <c r="F235" s="231" t="s">
        <v>485</v>
      </c>
      <c r="G235" s="39"/>
      <c r="H235" s="39"/>
      <c r="I235" s="232"/>
      <c r="J235" s="39"/>
      <c r="K235" s="39"/>
      <c r="L235" s="43"/>
      <c r="M235" s="233"/>
      <c r="N235" s="234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136</v>
      </c>
      <c r="AU235" s="16" t="s">
        <v>86</v>
      </c>
    </row>
    <row r="236" s="2" customFormat="1" ht="24.15" customHeight="1">
      <c r="A236" s="37"/>
      <c r="B236" s="38"/>
      <c r="C236" s="246" t="s">
        <v>422</v>
      </c>
      <c r="D236" s="246" t="s">
        <v>205</v>
      </c>
      <c r="E236" s="247" t="s">
        <v>488</v>
      </c>
      <c r="F236" s="248" t="s">
        <v>489</v>
      </c>
      <c r="G236" s="249" t="s">
        <v>232</v>
      </c>
      <c r="H236" s="250">
        <v>1</v>
      </c>
      <c r="I236" s="251"/>
      <c r="J236" s="252">
        <f>ROUND(I236*H236,2)</f>
        <v>0</v>
      </c>
      <c r="K236" s="248" t="s">
        <v>133</v>
      </c>
      <c r="L236" s="253"/>
      <c r="M236" s="254" t="s">
        <v>1</v>
      </c>
      <c r="N236" s="255" t="s">
        <v>41</v>
      </c>
      <c r="O236" s="90"/>
      <c r="P236" s="226">
        <f>O236*H236</f>
        <v>0</v>
      </c>
      <c r="Q236" s="226">
        <v>0.0019</v>
      </c>
      <c r="R236" s="226">
        <f>Q236*H236</f>
        <v>0.0019</v>
      </c>
      <c r="S236" s="226">
        <v>0</v>
      </c>
      <c r="T236" s="22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8" t="s">
        <v>173</v>
      </c>
      <c r="AT236" s="228" t="s">
        <v>205</v>
      </c>
      <c r="AU236" s="228" t="s">
        <v>86</v>
      </c>
      <c r="AY236" s="16" t="s">
        <v>127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6" t="s">
        <v>84</v>
      </c>
      <c r="BK236" s="229">
        <f>ROUND(I236*H236,2)</f>
        <v>0</v>
      </c>
      <c r="BL236" s="16" t="s">
        <v>134</v>
      </c>
      <c r="BM236" s="228" t="s">
        <v>595</v>
      </c>
    </row>
    <row r="237" s="2" customFormat="1">
      <c r="A237" s="37"/>
      <c r="B237" s="38"/>
      <c r="C237" s="39"/>
      <c r="D237" s="230" t="s">
        <v>136</v>
      </c>
      <c r="E237" s="39"/>
      <c r="F237" s="231" t="s">
        <v>489</v>
      </c>
      <c r="G237" s="39"/>
      <c r="H237" s="39"/>
      <c r="I237" s="232"/>
      <c r="J237" s="39"/>
      <c r="K237" s="39"/>
      <c r="L237" s="43"/>
      <c r="M237" s="233"/>
      <c r="N237" s="234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136</v>
      </c>
      <c r="AU237" s="16" t="s">
        <v>86</v>
      </c>
    </row>
    <row r="238" s="2" customFormat="1" ht="16.5" customHeight="1">
      <c r="A238" s="37"/>
      <c r="B238" s="38"/>
      <c r="C238" s="217" t="s">
        <v>427</v>
      </c>
      <c r="D238" s="217" t="s">
        <v>129</v>
      </c>
      <c r="E238" s="218" t="s">
        <v>492</v>
      </c>
      <c r="F238" s="219" t="s">
        <v>493</v>
      </c>
      <c r="G238" s="220" t="s">
        <v>232</v>
      </c>
      <c r="H238" s="221">
        <v>5</v>
      </c>
      <c r="I238" s="222"/>
      <c r="J238" s="223">
        <f>ROUND(I238*H238,2)</f>
        <v>0</v>
      </c>
      <c r="K238" s="219" t="s">
        <v>133</v>
      </c>
      <c r="L238" s="43"/>
      <c r="M238" s="224" t="s">
        <v>1</v>
      </c>
      <c r="N238" s="225" t="s">
        <v>41</v>
      </c>
      <c r="O238" s="90"/>
      <c r="P238" s="226">
        <f>O238*H238</f>
        <v>0</v>
      </c>
      <c r="Q238" s="226">
        <v>0.00030880000000000002</v>
      </c>
      <c r="R238" s="226">
        <f>Q238*H238</f>
        <v>0.0015440000000000002</v>
      </c>
      <c r="S238" s="226">
        <v>0</v>
      </c>
      <c r="T238" s="22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8" t="s">
        <v>134</v>
      </c>
      <c r="AT238" s="228" t="s">
        <v>129</v>
      </c>
      <c r="AU238" s="228" t="s">
        <v>86</v>
      </c>
      <c r="AY238" s="16" t="s">
        <v>127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6" t="s">
        <v>84</v>
      </c>
      <c r="BK238" s="229">
        <f>ROUND(I238*H238,2)</f>
        <v>0</v>
      </c>
      <c r="BL238" s="16" t="s">
        <v>134</v>
      </c>
      <c r="BM238" s="228" t="s">
        <v>596</v>
      </c>
    </row>
    <row r="239" s="2" customFormat="1">
      <c r="A239" s="37"/>
      <c r="B239" s="38"/>
      <c r="C239" s="39"/>
      <c r="D239" s="230" t="s">
        <v>136</v>
      </c>
      <c r="E239" s="39"/>
      <c r="F239" s="231" t="s">
        <v>495</v>
      </c>
      <c r="G239" s="39"/>
      <c r="H239" s="39"/>
      <c r="I239" s="232"/>
      <c r="J239" s="39"/>
      <c r="K239" s="39"/>
      <c r="L239" s="43"/>
      <c r="M239" s="233"/>
      <c r="N239" s="234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136</v>
      </c>
      <c r="AU239" s="16" t="s">
        <v>86</v>
      </c>
    </row>
    <row r="240" s="2" customFormat="1" ht="16.5" customHeight="1">
      <c r="A240" s="37"/>
      <c r="B240" s="38"/>
      <c r="C240" s="217" t="s">
        <v>431</v>
      </c>
      <c r="D240" s="217" t="s">
        <v>129</v>
      </c>
      <c r="E240" s="218" t="s">
        <v>258</v>
      </c>
      <c r="F240" s="219" t="s">
        <v>259</v>
      </c>
      <c r="G240" s="220" t="s">
        <v>146</v>
      </c>
      <c r="H240" s="221">
        <v>170</v>
      </c>
      <c r="I240" s="222"/>
      <c r="J240" s="223">
        <f>ROUND(I240*H240,2)</f>
        <v>0</v>
      </c>
      <c r="K240" s="219" t="s">
        <v>133</v>
      </c>
      <c r="L240" s="43"/>
      <c r="M240" s="224" t="s">
        <v>1</v>
      </c>
      <c r="N240" s="225" t="s">
        <v>41</v>
      </c>
      <c r="O240" s="90"/>
      <c r="P240" s="226">
        <f>O240*H240</f>
        <v>0</v>
      </c>
      <c r="Q240" s="226">
        <v>0.00019236000000000001</v>
      </c>
      <c r="R240" s="226">
        <f>Q240*H240</f>
        <v>0.0327012</v>
      </c>
      <c r="S240" s="226">
        <v>0</v>
      </c>
      <c r="T240" s="22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8" t="s">
        <v>134</v>
      </c>
      <c r="AT240" s="228" t="s">
        <v>129</v>
      </c>
      <c r="AU240" s="228" t="s">
        <v>86</v>
      </c>
      <c r="AY240" s="16" t="s">
        <v>127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6" t="s">
        <v>84</v>
      </c>
      <c r="BK240" s="229">
        <f>ROUND(I240*H240,2)</f>
        <v>0</v>
      </c>
      <c r="BL240" s="16" t="s">
        <v>134</v>
      </c>
      <c r="BM240" s="228" t="s">
        <v>597</v>
      </c>
    </row>
    <row r="241" s="2" customFormat="1">
      <c r="A241" s="37"/>
      <c r="B241" s="38"/>
      <c r="C241" s="39"/>
      <c r="D241" s="230" t="s">
        <v>136</v>
      </c>
      <c r="E241" s="39"/>
      <c r="F241" s="231" t="s">
        <v>261</v>
      </c>
      <c r="G241" s="39"/>
      <c r="H241" s="39"/>
      <c r="I241" s="232"/>
      <c r="J241" s="39"/>
      <c r="K241" s="39"/>
      <c r="L241" s="43"/>
      <c r="M241" s="233"/>
      <c r="N241" s="234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136</v>
      </c>
      <c r="AU241" s="16" t="s">
        <v>86</v>
      </c>
    </row>
    <row r="242" s="2" customFormat="1" ht="21.75" customHeight="1">
      <c r="A242" s="37"/>
      <c r="B242" s="38"/>
      <c r="C242" s="217" t="s">
        <v>435</v>
      </c>
      <c r="D242" s="217" t="s">
        <v>129</v>
      </c>
      <c r="E242" s="218" t="s">
        <v>263</v>
      </c>
      <c r="F242" s="219" t="s">
        <v>264</v>
      </c>
      <c r="G242" s="220" t="s">
        <v>146</v>
      </c>
      <c r="H242" s="221">
        <v>50</v>
      </c>
      <c r="I242" s="222"/>
      <c r="J242" s="223">
        <f>ROUND(I242*H242,2)</f>
        <v>0</v>
      </c>
      <c r="K242" s="219" t="s">
        <v>133</v>
      </c>
      <c r="L242" s="43"/>
      <c r="M242" s="224" t="s">
        <v>1</v>
      </c>
      <c r="N242" s="225" t="s">
        <v>41</v>
      </c>
      <c r="O242" s="90"/>
      <c r="P242" s="226">
        <f>O242*H242</f>
        <v>0</v>
      </c>
      <c r="Q242" s="226">
        <v>9.4500000000000007E-05</v>
      </c>
      <c r="R242" s="226">
        <f>Q242*H242</f>
        <v>0.004725</v>
      </c>
      <c r="S242" s="226">
        <v>0</v>
      </c>
      <c r="T242" s="22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8" t="s">
        <v>134</v>
      </c>
      <c r="AT242" s="228" t="s">
        <v>129</v>
      </c>
      <c r="AU242" s="228" t="s">
        <v>86</v>
      </c>
      <c r="AY242" s="16" t="s">
        <v>127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6" t="s">
        <v>84</v>
      </c>
      <c r="BK242" s="229">
        <f>ROUND(I242*H242,2)</f>
        <v>0</v>
      </c>
      <c r="BL242" s="16" t="s">
        <v>134</v>
      </c>
      <c r="BM242" s="228" t="s">
        <v>598</v>
      </c>
    </row>
    <row r="243" s="2" customFormat="1">
      <c r="A243" s="37"/>
      <c r="B243" s="38"/>
      <c r="C243" s="39"/>
      <c r="D243" s="230" t="s">
        <v>136</v>
      </c>
      <c r="E243" s="39"/>
      <c r="F243" s="231" t="s">
        <v>266</v>
      </c>
      <c r="G243" s="39"/>
      <c r="H243" s="39"/>
      <c r="I243" s="232"/>
      <c r="J243" s="39"/>
      <c r="K243" s="39"/>
      <c r="L243" s="43"/>
      <c r="M243" s="233"/>
      <c r="N243" s="234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136</v>
      </c>
      <c r="AU243" s="16" t="s">
        <v>86</v>
      </c>
    </row>
    <row r="244" s="2" customFormat="1" ht="21.75" customHeight="1">
      <c r="A244" s="37"/>
      <c r="B244" s="38"/>
      <c r="C244" s="217" t="s">
        <v>440</v>
      </c>
      <c r="D244" s="217" t="s">
        <v>129</v>
      </c>
      <c r="E244" s="218" t="s">
        <v>599</v>
      </c>
      <c r="F244" s="219" t="s">
        <v>600</v>
      </c>
      <c r="G244" s="220" t="s">
        <v>232</v>
      </c>
      <c r="H244" s="221">
        <v>12</v>
      </c>
      <c r="I244" s="222"/>
      <c r="J244" s="223">
        <f>ROUND(I244*H244,2)</f>
        <v>0</v>
      </c>
      <c r="K244" s="219" t="s">
        <v>133</v>
      </c>
      <c r="L244" s="43"/>
      <c r="M244" s="224" t="s">
        <v>1</v>
      </c>
      <c r="N244" s="225" t="s">
        <v>41</v>
      </c>
      <c r="O244" s="90"/>
      <c r="P244" s="226">
        <f>O244*H244</f>
        <v>0</v>
      </c>
      <c r="Q244" s="226">
        <v>0.00046000000000000001</v>
      </c>
      <c r="R244" s="226">
        <f>Q244*H244</f>
        <v>0.0055200000000000006</v>
      </c>
      <c r="S244" s="226">
        <v>0</v>
      </c>
      <c r="T244" s="22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8" t="s">
        <v>134</v>
      </c>
      <c r="AT244" s="228" t="s">
        <v>129</v>
      </c>
      <c r="AU244" s="228" t="s">
        <v>86</v>
      </c>
      <c r="AY244" s="16" t="s">
        <v>127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6" t="s">
        <v>84</v>
      </c>
      <c r="BK244" s="229">
        <f>ROUND(I244*H244,2)</f>
        <v>0</v>
      </c>
      <c r="BL244" s="16" t="s">
        <v>134</v>
      </c>
      <c r="BM244" s="228" t="s">
        <v>601</v>
      </c>
    </row>
    <row r="245" s="2" customFormat="1">
      <c r="A245" s="37"/>
      <c r="B245" s="38"/>
      <c r="C245" s="39"/>
      <c r="D245" s="230" t="s">
        <v>136</v>
      </c>
      <c r="E245" s="39"/>
      <c r="F245" s="231" t="s">
        <v>602</v>
      </c>
      <c r="G245" s="39"/>
      <c r="H245" s="39"/>
      <c r="I245" s="232"/>
      <c r="J245" s="39"/>
      <c r="K245" s="39"/>
      <c r="L245" s="43"/>
      <c r="M245" s="233"/>
      <c r="N245" s="234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136</v>
      </c>
      <c r="AU245" s="16" t="s">
        <v>86</v>
      </c>
    </row>
    <row r="246" s="2" customFormat="1" ht="16.5" customHeight="1">
      <c r="A246" s="37"/>
      <c r="B246" s="38"/>
      <c r="C246" s="217" t="s">
        <v>444</v>
      </c>
      <c r="D246" s="217" t="s">
        <v>129</v>
      </c>
      <c r="E246" s="218" t="s">
        <v>520</v>
      </c>
      <c r="F246" s="219" t="s">
        <v>521</v>
      </c>
      <c r="G246" s="220" t="s">
        <v>232</v>
      </c>
      <c r="H246" s="221">
        <v>6</v>
      </c>
      <c r="I246" s="222"/>
      <c r="J246" s="223">
        <f>ROUND(I246*H246,2)</f>
        <v>0</v>
      </c>
      <c r="K246" s="219" t="s">
        <v>1</v>
      </c>
      <c r="L246" s="43"/>
      <c r="M246" s="224" t="s">
        <v>1</v>
      </c>
      <c r="N246" s="225" t="s">
        <v>41</v>
      </c>
      <c r="O246" s="90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8" t="s">
        <v>134</v>
      </c>
      <c r="AT246" s="228" t="s">
        <v>129</v>
      </c>
      <c r="AU246" s="228" t="s">
        <v>86</v>
      </c>
      <c r="AY246" s="16" t="s">
        <v>127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6" t="s">
        <v>84</v>
      </c>
      <c r="BK246" s="229">
        <f>ROUND(I246*H246,2)</f>
        <v>0</v>
      </c>
      <c r="BL246" s="16" t="s">
        <v>134</v>
      </c>
      <c r="BM246" s="228" t="s">
        <v>603</v>
      </c>
    </row>
    <row r="247" s="2" customFormat="1">
      <c r="A247" s="37"/>
      <c r="B247" s="38"/>
      <c r="C247" s="39"/>
      <c r="D247" s="230" t="s">
        <v>136</v>
      </c>
      <c r="E247" s="39"/>
      <c r="F247" s="231" t="s">
        <v>521</v>
      </c>
      <c r="G247" s="39"/>
      <c r="H247" s="39"/>
      <c r="I247" s="232"/>
      <c r="J247" s="39"/>
      <c r="K247" s="39"/>
      <c r="L247" s="43"/>
      <c r="M247" s="233"/>
      <c r="N247" s="23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136</v>
      </c>
      <c r="AU247" s="16" t="s">
        <v>86</v>
      </c>
    </row>
    <row r="248" s="12" customFormat="1" ht="22.8" customHeight="1">
      <c r="A248" s="12"/>
      <c r="B248" s="201"/>
      <c r="C248" s="202"/>
      <c r="D248" s="203" t="s">
        <v>75</v>
      </c>
      <c r="E248" s="215" t="s">
        <v>267</v>
      </c>
      <c r="F248" s="215" t="s">
        <v>268</v>
      </c>
      <c r="G248" s="202"/>
      <c r="H248" s="202"/>
      <c r="I248" s="205"/>
      <c r="J248" s="216">
        <f>BK248</f>
        <v>0</v>
      </c>
      <c r="K248" s="202"/>
      <c r="L248" s="207"/>
      <c r="M248" s="208"/>
      <c r="N248" s="209"/>
      <c r="O248" s="209"/>
      <c r="P248" s="210">
        <f>SUM(P249:P250)</f>
        <v>0</v>
      </c>
      <c r="Q248" s="209"/>
      <c r="R248" s="210">
        <f>SUM(R249:R250)</f>
        <v>0</v>
      </c>
      <c r="S248" s="209"/>
      <c r="T248" s="211">
        <f>SUM(T249:T250)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2" t="s">
        <v>84</v>
      </c>
      <c r="AT248" s="213" t="s">
        <v>75</v>
      </c>
      <c r="AU248" s="213" t="s">
        <v>84</v>
      </c>
      <c r="AY248" s="212" t="s">
        <v>127</v>
      </c>
      <c r="BK248" s="214">
        <f>SUM(BK249:BK250)</f>
        <v>0</v>
      </c>
    </row>
    <row r="249" s="2" customFormat="1" ht="24.15" customHeight="1">
      <c r="A249" s="37"/>
      <c r="B249" s="38"/>
      <c r="C249" s="217" t="s">
        <v>449</v>
      </c>
      <c r="D249" s="217" t="s">
        <v>129</v>
      </c>
      <c r="E249" s="218" t="s">
        <v>270</v>
      </c>
      <c r="F249" s="219" t="s">
        <v>271</v>
      </c>
      <c r="G249" s="220" t="s">
        <v>208</v>
      </c>
      <c r="H249" s="221">
        <v>2.282</v>
      </c>
      <c r="I249" s="222"/>
      <c r="J249" s="223">
        <f>ROUND(I249*H249,2)</f>
        <v>0</v>
      </c>
      <c r="K249" s="219" t="s">
        <v>133</v>
      </c>
      <c r="L249" s="43"/>
      <c r="M249" s="224" t="s">
        <v>1</v>
      </c>
      <c r="N249" s="225" t="s">
        <v>41</v>
      </c>
      <c r="O249" s="90"/>
      <c r="P249" s="226">
        <f>O249*H249</f>
        <v>0</v>
      </c>
      <c r="Q249" s="226">
        <v>0</v>
      </c>
      <c r="R249" s="226">
        <f>Q249*H249</f>
        <v>0</v>
      </c>
      <c r="S249" s="226">
        <v>0</v>
      </c>
      <c r="T249" s="22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8" t="s">
        <v>134</v>
      </c>
      <c r="AT249" s="228" t="s">
        <v>129</v>
      </c>
      <c r="AU249" s="228" t="s">
        <v>86</v>
      </c>
      <c r="AY249" s="16" t="s">
        <v>127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6" t="s">
        <v>84</v>
      </c>
      <c r="BK249" s="229">
        <f>ROUND(I249*H249,2)</f>
        <v>0</v>
      </c>
      <c r="BL249" s="16" t="s">
        <v>134</v>
      </c>
      <c r="BM249" s="228" t="s">
        <v>604</v>
      </c>
    </row>
    <row r="250" s="2" customFormat="1">
      <c r="A250" s="37"/>
      <c r="B250" s="38"/>
      <c r="C250" s="39"/>
      <c r="D250" s="230" t="s">
        <v>136</v>
      </c>
      <c r="E250" s="39"/>
      <c r="F250" s="231" t="s">
        <v>273</v>
      </c>
      <c r="G250" s="39"/>
      <c r="H250" s="39"/>
      <c r="I250" s="232"/>
      <c r="J250" s="39"/>
      <c r="K250" s="39"/>
      <c r="L250" s="43"/>
      <c r="M250" s="256"/>
      <c r="N250" s="257"/>
      <c r="O250" s="258"/>
      <c r="P250" s="258"/>
      <c r="Q250" s="258"/>
      <c r="R250" s="258"/>
      <c r="S250" s="258"/>
      <c r="T250" s="259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136</v>
      </c>
      <c r="AU250" s="16" t="s">
        <v>86</v>
      </c>
    </row>
    <row r="251" s="2" customFormat="1" ht="6.96" customHeight="1">
      <c r="A251" s="37"/>
      <c r="B251" s="65"/>
      <c r="C251" s="66"/>
      <c r="D251" s="66"/>
      <c r="E251" s="66"/>
      <c r="F251" s="66"/>
      <c r="G251" s="66"/>
      <c r="H251" s="66"/>
      <c r="I251" s="66"/>
      <c r="J251" s="66"/>
      <c r="K251" s="66"/>
      <c r="L251" s="43"/>
      <c r="M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</row>
  </sheetData>
  <sheetProtection sheet="1" autoFilter="0" formatColumns="0" formatRows="0" objects="1" scenarios="1" spinCount="100000" saltValue="t8SXhF5RB1oISby4K1bZRYx+r+FqN4cROzcjKe09s1E/k9jq4jm/kEBTKBSR0xbUIfmlfvAGcvA8t+1+Hy8R7A==" hashValue="iscZryeFISqRXPma2Vw5I4jTcQv6ADQ6GRS9fU1yXvwzZPDONlHlmh2Lb+JZLv6qAEioJw5zCFTg2AI66nAq+A==" algorithmName="SHA-512" password="CC35"/>
  <autoFilter ref="C120:K25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Přivaděč vodovodu PEHD 90 lokalita Hrádek - rozdělení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605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29. 6. 2021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Město Varnsdorf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ROUND((SUM(BE122:BE239)),  2)</f>
        <v>0</v>
      </c>
      <c r="G33" s="37"/>
      <c r="H33" s="37"/>
      <c r="I33" s="154">
        <v>0.20999999999999999</v>
      </c>
      <c r="J33" s="153">
        <f>ROUND(((SUM(BE122:BE239))*I33),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ROUND((SUM(BF122:BF239)),  2)</f>
        <v>0</v>
      </c>
      <c r="G34" s="37"/>
      <c r="H34" s="37"/>
      <c r="I34" s="154">
        <v>0.14999999999999999</v>
      </c>
      <c r="J34" s="153">
        <f>ROUND(((SUM(BF122:BF239))*I34),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ROUND((SUM(BG122:BG239)),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ROUND((SUM(BH122:BH239)),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ROUND((SUM(BI122:BI239)),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Přivaděč vodovodu PEHD 90 lokalita Hrádek - rozdělení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05 - Opravy povrchů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Varnsdorf</v>
      </c>
      <c r="G89" s="39"/>
      <c r="H89" s="39"/>
      <c r="I89" s="31" t="s">
        <v>22</v>
      </c>
      <c r="J89" s="78" t="str">
        <f>IF(J12="","",J12)</f>
        <v>29. 6. 2021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Varnsdorf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J. Nešněra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103</v>
      </c>
      <c r="D94" s="175"/>
      <c r="E94" s="175"/>
      <c r="F94" s="175"/>
      <c r="G94" s="175"/>
      <c r="H94" s="175"/>
      <c r="I94" s="175"/>
      <c r="J94" s="176" t="s">
        <v>104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105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106</v>
      </c>
    </row>
    <row r="97" s="9" customFormat="1" ht="24.96" customHeight="1">
      <c r="A97" s="9"/>
      <c r="B97" s="178"/>
      <c r="C97" s="179"/>
      <c r="D97" s="180" t="s">
        <v>107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108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606</v>
      </c>
      <c r="E99" s="187"/>
      <c r="F99" s="187"/>
      <c r="G99" s="187"/>
      <c r="H99" s="187"/>
      <c r="I99" s="187"/>
      <c r="J99" s="188">
        <f>J183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607</v>
      </c>
      <c r="E100" s="187"/>
      <c r="F100" s="187"/>
      <c r="G100" s="187"/>
      <c r="H100" s="187"/>
      <c r="I100" s="187"/>
      <c r="J100" s="188">
        <f>J210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608</v>
      </c>
      <c r="E101" s="187"/>
      <c r="F101" s="187"/>
      <c r="G101" s="187"/>
      <c r="H101" s="187"/>
      <c r="I101" s="187"/>
      <c r="J101" s="188">
        <f>J227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111</v>
      </c>
      <c r="E102" s="187"/>
      <c r="F102" s="187"/>
      <c r="G102" s="187"/>
      <c r="H102" s="187"/>
      <c r="I102" s="187"/>
      <c r="J102" s="188">
        <f>J237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112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Přivaděč vodovodu PEHD 90 lokalita Hrádek - rozdělení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100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05 - Opravy povrchů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>Varnsdorf</v>
      </c>
      <c r="G116" s="39"/>
      <c r="H116" s="39"/>
      <c r="I116" s="31" t="s">
        <v>22</v>
      </c>
      <c r="J116" s="78" t="str">
        <f>IF(J12="","",J12)</f>
        <v>29. 6. 2021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>Město Varnsdorf</v>
      </c>
      <c r="G118" s="39"/>
      <c r="H118" s="39"/>
      <c r="I118" s="31" t="s">
        <v>30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9"/>
      <c r="E119" s="39"/>
      <c r="F119" s="26" t="str">
        <f>IF(E18="","",E18)</f>
        <v>Vyplň údaj</v>
      </c>
      <c r="G119" s="39"/>
      <c r="H119" s="39"/>
      <c r="I119" s="31" t="s">
        <v>33</v>
      </c>
      <c r="J119" s="35" t="str">
        <f>E24</f>
        <v>J. Nešněra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113</v>
      </c>
      <c r="D121" s="193" t="s">
        <v>61</v>
      </c>
      <c r="E121" s="193" t="s">
        <v>57</v>
      </c>
      <c r="F121" s="193" t="s">
        <v>58</v>
      </c>
      <c r="G121" s="193" t="s">
        <v>114</v>
      </c>
      <c r="H121" s="193" t="s">
        <v>115</v>
      </c>
      <c r="I121" s="193" t="s">
        <v>116</v>
      </c>
      <c r="J121" s="193" t="s">
        <v>104</v>
      </c>
      <c r="K121" s="194" t="s">
        <v>117</v>
      </c>
      <c r="L121" s="195"/>
      <c r="M121" s="99" t="s">
        <v>1</v>
      </c>
      <c r="N121" s="100" t="s">
        <v>40</v>
      </c>
      <c r="O121" s="100" t="s">
        <v>118</v>
      </c>
      <c r="P121" s="100" t="s">
        <v>119</v>
      </c>
      <c r="Q121" s="100" t="s">
        <v>120</v>
      </c>
      <c r="R121" s="100" t="s">
        <v>121</v>
      </c>
      <c r="S121" s="100" t="s">
        <v>122</v>
      </c>
      <c r="T121" s="101" t="s">
        <v>123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124</v>
      </c>
      <c r="D122" s="39"/>
      <c r="E122" s="39"/>
      <c r="F122" s="39"/>
      <c r="G122" s="39"/>
      <c r="H122" s="39"/>
      <c r="I122" s="39"/>
      <c r="J122" s="196">
        <f>BK122</f>
        <v>0</v>
      </c>
      <c r="K122" s="39"/>
      <c r="L122" s="43"/>
      <c r="M122" s="102"/>
      <c r="N122" s="197"/>
      <c r="O122" s="103"/>
      <c r="P122" s="198">
        <f>P123</f>
        <v>0</v>
      </c>
      <c r="Q122" s="103"/>
      <c r="R122" s="198">
        <f>R123</f>
        <v>68.245667966399992</v>
      </c>
      <c r="S122" s="103"/>
      <c r="T122" s="199">
        <f>T123</f>
        <v>264.67573400000003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75</v>
      </c>
      <c r="AU122" s="16" t="s">
        <v>106</v>
      </c>
      <c r="BK122" s="200">
        <f>BK123</f>
        <v>0</v>
      </c>
    </row>
    <row r="123" s="12" customFormat="1" ht="25.92" customHeight="1">
      <c r="A123" s="12"/>
      <c r="B123" s="201"/>
      <c r="C123" s="202"/>
      <c r="D123" s="203" t="s">
        <v>75</v>
      </c>
      <c r="E123" s="204" t="s">
        <v>125</v>
      </c>
      <c r="F123" s="204" t="s">
        <v>126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P124+P183+P210+P227+P237</f>
        <v>0</v>
      </c>
      <c r="Q123" s="209"/>
      <c r="R123" s="210">
        <f>R124+R183+R210+R227+R237</f>
        <v>68.245667966399992</v>
      </c>
      <c r="S123" s="209"/>
      <c r="T123" s="211">
        <f>T124+T183+T210+T227+T237</f>
        <v>264.67573400000003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84</v>
      </c>
      <c r="AT123" s="213" t="s">
        <v>75</v>
      </c>
      <c r="AU123" s="213" t="s">
        <v>76</v>
      </c>
      <c r="AY123" s="212" t="s">
        <v>127</v>
      </c>
      <c r="BK123" s="214">
        <f>BK124+BK183+BK210+BK227+BK237</f>
        <v>0</v>
      </c>
    </row>
    <row r="124" s="12" customFormat="1" ht="22.8" customHeight="1">
      <c r="A124" s="12"/>
      <c r="B124" s="201"/>
      <c r="C124" s="202"/>
      <c r="D124" s="203" t="s">
        <v>75</v>
      </c>
      <c r="E124" s="215" t="s">
        <v>84</v>
      </c>
      <c r="F124" s="215" t="s">
        <v>128</v>
      </c>
      <c r="G124" s="202"/>
      <c r="H124" s="202"/>
      <c r="I124" s="205"/>
      <c r="J124" s="216">
        <f>BK124</f>
        <v>0</v>
      </c>
      <c r="K124" s="202"/>
      <c r="L124" s="207"/>
      <c r="M124" s="208"/>
      <c r="N124" s="209"/>
      <c r="O124" s="209"/>
      <c r="P124" s="210">
        <f>SUM(P125:P182)</f>
        <v>0</v>
      </c>
      <c r="Q124" s="209"/>
      <c r="R124" s="210">
        <f>SUM(R125:R182)</f>
        <v>0.0058572963999999998</v>
      </c>
      <c r="S124" s="209"/>
      <c r="T124" s="211">
        <f>SUM(T125:T182)</f>
        <v>264.67573400000003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84</v>
      </c>
      <c r="AT124" s="213" t="s">
        <v>75</v>
      </c>
      <c r="AU124" s="213" t="s">
        <v>84</v>
      </c>
      <c r="AY124" s="212" t="s">
        <v>127</v>
      </c>
      <c r="BK124" s="214">
        <f>SUM(BK125:BK182)</f>
        <v>0</v>
      </c>
    </row>
    <row r="125" s="2" customFormat="1" ht="24.15" customHeight="1">
      <c r="A125" s="37"/>
      <c r="B125" s="38"/>
      <c r="C125" s="217" t="s">
        <v>84</v>
      </c>
      <c r="D125" s="217" t="s">
        <v>129</v>
      </c>
      <c r="E125" s="218" t="s">
        <v>609</v>
      </c>
      <c r="F125" s="219" t="s">
        <v>610</v>
      </c>
      <c r="G125" s="220" t="s">
        <v>170</v>
      </c>
      <c r="H125" s="221">
        <v>1.8</v>
      </c>
      <c r="I125" s="222"/>
      <c r="J125" s="223">
        <f>ROUND(I125*H125,2)</f>
        <v>0</v>
      </c>
      <c r="K125" s="219" t="s">
        <v>133</v>
      </c>
      <c r="L125" s="43"/>
      <c r="M125" s="224" t="s">
        <v>1</v>
      </c>
      <c r="N125" s="225" t="s">
        <v>41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0.26000000000000001</v>
      </c>
      <c r="T125" s="227">
        <f>S125*H125</f>
        <v>0.46800000000000003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134</v>
      </c>
      <c r="AT125" s="228" t="s">
        <v>129</v>
      </c>
      <c r="AU125" s="228" t="s">
        <v>86</v>
      </c>
      <c r="AY125" s="16" t="s">
        <v>127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84</v>
      </c>
      <c r="BK125" s="229">
        <f>ROUND(I125*H125,2)</f>
        <v>0</v>
      </c>
      <c r="BL125" s="16" t="s">
        <v>134</v>
      </c>
      <c r="BM125" s="228" t="s">
        <v>611</v>
      </c>
    </row>
    <row r="126" s="2" customFormat="1">
      <c r="A126" s="37"/>
      <c r="B126" s="38"/>
      <c r="C126" s="39"/>
      <c r="D126" s="230" t="s">
        <v>136</v>
      </c>
      <c r="E126" s="39"/>
      <c r="F126" s="231" t="s">
        <v>612</v>
      </c>
      <c r="G126" s="39"/>
      <c r="H126" s="39"/>
      <c r="I126" s="232"/>
      <c r="J126" s="39"/>
      <c r="K126" s="39"/>
      <c r="L126" s="43"/>
      <c r="M126" s="233"/>
      <c r="N126" s="234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136</v>
      </c>
      <c r="AU126" s="16" t="s">
        <v>86</v>
      </c>
    </row>
    <row r="127" s="2" customFormat="1" ht="24.15" customHeight="1">
      <c r="A127" s="37"/>
      <c r="B127" s="38"/>
      <c r="C127" s="217" t="s">
        <v>86</v>
      </c>
      <c r="D127" s="217" t="s">
        <v>129</v>
      </c>
      <c r="E127" s="218" t="s">
        <v>613</v>
      </c>
      <c r="F127" s="219" t="s">
        <v>614</v>
      </c>
      <c r="G127" s="220" t="s">
        <v>170</v>
      </c>
      <c r="H127" s="221">
        <v>194.44</v>
      </c>
      <c r="I127" s="222"/>
      <c r="J127" s="223">
        <f>ROUND(I127*H127,2)</f>
        <v>0</v>
      </c>
      <c r="K127" s="219" t="s">
        <v>133</v>
      </c>
      <c r="L127" s="43"/>
      <c r="M127" s="224" t="s">
        <v>1</v>
      </c>
      <c r="N127" s="225" t="s">
        <v>41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0.41699999999999998</v>
      </c>
      <c r="T127" s="227">
        <f>S127*H127</f>
        <v>81.081479999999999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134</v>
      </c>
      <c r="AT127" s="228" t="s">
        <v>129</v>
      </c>
      <c r="AU127" s="228" t="s">
        <v>86</v>
      </c>
      <c r="AY127" s="16" t="s">
        <v>127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84</v>
      </c>
      <c r="BK127" s="229">
        <f>ROUND(I127*H127,2)</f>
        <v>0</v>
      </c>
      <c r="BL127" s="16" t="s">
        <v>134</v>
      </c>
      <c r="BM127" s="228" t="s">
        <v>615</v>
      </c>
    </row>
    <row r="128" s="2" customFormat="1">
      <c r="A128" s="37"/>
      <c r="B128" s="38"/>
      <c r="C128" s="39"/>
      <c r="D128" s="230" t="s">
        <v>136</v>
      </c>
      <c r="E128" s="39"/>
      <c r="F128" s="231" t="s">
        <v>616</v>
      </c>
      <c r="G128" s="39"/>
      <c r="H128" s="39"/>
      <c r="I128" s="232"/>
      <c r="J128" s="39"/>
      <c r="K128" s="39"/>
      <c r="L128" s="43"/>
      <c r="M128" s="233"/>
      <c r="N128" s="23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136</v>
      </c>
      <c r="AU128" s="16" t="s">
        <v>86</v>
      </c>
    </row>
    <row r="129" s="13" customFormat="1">
      <c r="A129" s="13"/>
      <c r="B129" s="235"/>
      <c r="C129" s="236"/>
      <c r="D129" s="230" t="s">
        <v>159</v>
      </c>
      <c r="E129" s="237" t="s">
        <v>1</v>
      </c>
      <c r="F129" s="238" t="s">
        <v>617</v>
      </c>
      <c r="G129" s="236"/>
      <c r="H129" s="239">
        <v>283.12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159</v>
      </c>
      <c r="AU129" s="245" t="s">
        <v>86</v>
      </c>
      <c r="AV129" s="13" t="s">
        <v>86</v>
      </c>
      <c r="AW129" s="13" t="s">
        <v>32</v>
      </c>
      <c r="AX129" s="13" t="s">
        <v>76</v>
      </c>
      <c r="AY129" s="245" t="s">
        <v>127</v>
      </c>
    </row>
    <row r="130" s="13" customFormat="1">
      <c r="A130" s="13"/>
      <c r="B130" s="235"/>
      <c r="C130" s="236"/>
      <c r="D130" s="230" t="s">
        <v>159</v>
      </c>
      <c r="E130" s="237" t="s">
        <v>1</v>
      </c>
      <c r="F130" s="238" t="s">
        <v>618</v>
      </c>
      <c r="G130" s="236"/>
      <c r="H130" s="239">
        <v>7.5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159</v>
      </c>
      <c r="AU130" s="245" t="s">
        <v>86</v>
      </c>
      <c r="AV130" s="13" t="s">
        <v>86</v>
      </c>
      <c r="AW130" s="13" t="s">
        <v>32</v>
      </c>
      <c r="AX130" s="13" t="s">
        <v>76</v>
      </c>
      <c r="AY130" s="245" t="s">
        <v>127</v>
      </c>
    </row>
    <row r="131" s="13" customFormat="1">
      <c r="A131" s="13"/>
      <c r="B131" s="235"/>
      <c r="C131" s="236"/>
      <c r="D131" s="230" t="s">
        <v>159</v>
      </c>
      <c r="E131" s="237" t="s">
        <v>1</v>
      </c>
      <c r="F131" s="238" t="s">
        <v>619</v>
      </c>
      <c r="G131" s="236"/>
      <c r="H131" s="239">
        <v>-96.180000000000007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159</v>
      </c>
      <c r="AU131" s="245" t="s">
        <v>86</v>
      </c>
      <c r="AV131" s="13" t="s">
        <v>86</v>
      </c>
      <c r="AW131" s="13" t="s">
        <v>32</v>
      </c>
      <c r="AX131" s="13" t="s">
        <v>76</v>
      </c>
      <c r="AY131" s="245" t="s">
        <v>127</v>
      </c>
    </row>
    <row r="132" s="14" customFormat="1">
      <c r="A132" s="14"/>
      <c r="B132" s="260"/>
      <c r="C132" s="261"/>
      <c r="D132" s="230" t="s">
        <v>159</v>
      </c>
      <c r="E132" s="262" t="s">
        <v>1</v>
      </c>
      <c r="F132" s="263" t="s">
        <v>293</v>
      </c>
      <c r="G132" s="261"/>
      <c r="H132" s="264">
        <v>194.44</v>
      </c>
      <c r="I132" s="265"/>
      <c r="J132" s="261"/>
      <c r="K132" s="261"/>
      <c r="L132" s="266"/>
      <c r="M132" s="267"/>
      <c r="N132" s="268"/>
      <c r="O132" s="268"/>
      <c r="P132" s="268"/>
      <c r="Q132" s="268"/>
      <c r="R132" s="268"/>
      <c r="S132" s="268"/>
      <c r="T132" s="26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0" t="s">
        <v>159</v>
      </c>
      <c r="AU132" s="270" t="s">
        <v>86</v>
      </c>
      <c r="AV132" s="14" t="s">
        <v>134</v>
      </c>
      <c r="AW132" s="14" t="s">
        <v>32</v>
      </c>
      <c r="AX132" s="14" t="s">
        <v>84</v>
      </c>
      <c r="AY132" s="270" t="s">
        <v>127</v>
      </c>
    </row>
    <row r="133" s="2" customFormat="1" ht="24.15" customHeight="1">
      <c r="A133" s="37"/>
      <c r="B133" s="38"/>
      <c r="C133" s="217" t="s">
        <v>143</v>
      </c>
      <c r="D133" s="217" t="s">
        <v>129</v>
      </c>
      <c r="E133" s="218" t="s">
        <v>620</v>
      </c>
      <c r="F133" s="219" t="s">
        <v>621</v>
      </c>
      <c r="G133" s="220" t="s">
        <v>170</v>
      </c>
      <c r="H133" s="221">
        <v>309.48000000000002</v>
      </c>
      <c r="I133" s="222"/>
      <c r="J133" s="223">
        <f>ROUND(I133*H133,2)</f>
        <v>0</v>
      </c>
      <c r="K133" s="219" t="s">
        <v>133</v>
      </c>
      <c r="L133" s="43"/>
      <c r="M133" s="224" t="s">
        <v>1</v>
      </c>
      <c r="N133" s="225" t="s">
        <v>41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0.44</v>
      </c>
      <c r="T133" s="227">
        <f>S133*H133</f>
        <v>136.1712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134</v>
      </c>
      <c r="AT133" s="228" t="s">
        <v>129</v>
      </c>
      <c r="AU133" s="228" t="s">
        <v>86</v>
      </c>
      <c r="AY133" s="16" t="s">
        <v>127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84</v>
      </c>
      <c r="BK133" s="229">
        <f>ROUND(I133*H133,2)</f>
        <v>0</v>
      </c>
      <c r="BL133" s="16" t="s">
        <v>134</v>
      </c>
      <c r="BM133" s="228" t="s">
        <v>622</v>
      </c>
    </row>
    <row r="134" s="2" customFormat="1">
      <c r="A134" s="37"/>
      <c r="B134" s="38"/>
      <c r="C134" s="39"/>
      <c r="D134" s="230" t="s">
        <v>136</v>
      </c>
      <c r="E134" s="39"/>
      <c r="F134" s="231" t="s">
        <v>623</v>
      </c>
      <c r="G134" s="39"/>
      <c r="H134" s="39"/>
      <c r="I134" s="232"/>
      <c r="J134" s="39"/>
      <c r="K134" s="39"/>
      <c r="L134" s="43"/>
      <c r="M134" s="233"/>
      <c r="N134" s="23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136</v>
      </c>
      <c r="AU134" s="16" t="s">
        <v>86</v>
      </c>
    </row>
    <row r="135" s="13" customFormat="1">
      <c r="A135" s="13"/>
      <c r="B135" s="235"/>
      <c r="C135" s="236"/>
      <c r="D135" s="230" t="s">
        <v>159</v>
      </c>
      <c r="E135" s="237" t="s">
        <v>1</v>
      </c>
      <c r="F135" s="238" t="s">
        <v>624</v>
      </c>
      <c r="G135" s="236"/>
      <c r="H135" s="239">
        <v>23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159</v>
      </c>
      <c r="AU135" s="245" t="s">
        <v>86</v>
      </c>
      <c r="AV135" s="13" t="s">
        <v>86</v>
      </c>
      <c r="AW135" s="13" t="s">
        <v>32</v>
      </c>
      <c r="AX135" s="13" t="s">
        <v>76</v>
      </c>
      <c r="AY135" s="245" t="s">
        <v>127</v>
      </c>
    </row>
    <row r="136" s="13" customFormat="1">
      <c r="A136" s="13"/>
      <c r="B136" s="235"/>
      <c r="C136" s="236"/>
      <c r="D136" s="230" t="s">
        <v>159</v>
      </c>
      <c r="E136" s="237" t="s">
        <v>1</v>
      </c>
      <c r="F136" s="238" t="s">
        <v>625</v>
      </c>
      <c r="G136" s="236"/>
      <c r="H136" s="239">
        <v>29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159</v>
      </c>
      <c r="AU136" s="245" t="s">
        <v>86</v>
      </c>
      <c r="AV136" s="13" t="s">
        <v>86</v>
      </c>
      <c r="AW136" s="13" t="s">
        <v>32</v>
      </c>
      <c r="AX136" s="13" t="s">
        <v>76</v>
      </c>
      <c r="AY136" s="245" t="s">
        <v>127</v>
      </c>
    </row>
    <row r="137" s="13" customFormat="1">
      <c r="A137" s="13"/>
      <c r="B137" s="235"/>
      <c r="C137" s="236"/>
      <c r="D137" s="230" t="s">
        <v>159</v>
      </c>
      <c r="E137" s="237" t="s">
        <v>1</v>
      </c>
      <c r="F137" s="238" t="s">
        <v>626</v>
      </c>
      <c r="G137" s="236"/>
      <c r="H137" s="239">
        <v>294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159</v>
      </c>
      <c r="AU137" s="245" t="s">
        <v>86</v>
      </c>
      <c r="AV137" s="13" t="s">
        <v>86</v>
      </c>
      <c r="AW137" s="13" t="s">
        <v>32</v>
      </c>
      <c r="AX137" s="13" t="s">
        <v>76</v>
      </c>
      <c r="AY137" s="245" t="s">
        <v>127</v>
      </c>
    </row>
    <row r="138" s="13" customFormat="1">
      <c r="A138" s="13"/>
      <c r="B138" s="235"/>
      <c r="C138" s="236"/>
      <c r="D138" s="230" t="s">
        <v>159</v>
      </c>
      <c r="E138" s="237" t="s">
        <v>1</v>
      </c>
      <c r="F138" s="238" t="s">
        <v>627</v>
      </c>
      <c r="G138" s="236"/>
      <c r="H138" s="239">
        <v>4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159</v>
      </c>
      <c r="AU138" s="245" t="s">
        <v>86</v>
      </c>
      <c r="AV138" s="13" t="s">
        <v>86</v>
      </c>
      <c r="AW138" s="13" t="s">
        <v>32</v>
      </c>
      <c r="AX138" s="13" t="s">
        <v>76</v>
      </c>
      <c r="AY138" s="245" t="s">
        <v>127</v>
      </c>
    </row>
    <row r="139" s="13" customFormat="1">
      <c r="A139" s="13"/>
      <c r="B139" s="235"/>
      <c r="C139" s="236"/>
      <c r="D139" s="230" t="s">
        <v>159</v>
      </c>
      <c r="E139" s="237" t="s">
        <v>1</v>
      </c>
      <c r="F139" s="238" t="s">
        <v>628</v>
      </c>
      <c r="G139" s="236"/>
      <c r="H139" s="239">
        <v>29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159</v>
      </c>
      <c r="AU139" s="245" t="s">
        <v>86</v>
      </c>
      <c r="AV139" s="13" t="s">
        <v>86</v>
      </c>
      <c r="AW139" s="13" t="s">
        <v>32</v>
      </c>
      <c r="AX139" s="13" t="s">
        <v>76</v>
      </c>
      <c r="AY139" s="245" t="s">
        <v>127</v>
      </c>
    </row>
    <row r="140" s="13" customFormat="1">
      <c r="A140" s="13"/>
      <c r="B140" s="235"/>
      <c r="C140" s="236"/>
      <c r="D140" s="230" t="s">
        <v>159</v>
      </c>
      <c r="E140" s="237" t="s">
        <v>1</v>
      </c>
      <c r="F140" s="238" t="s">
        <v>629</v>
      </c>
      <c r="G140" s="236"/>
      <c r="H140" s="239">
        <v>283.12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159</v>
      </c>
      <c r="AU140" s="245" t="s">
        <v>86</v>
      </c>
      <c r="AV140" s="13" t="s">
        <v>86</v>
      </c>
      <c r="AW140" s="13" t="s">
        <v>32</v>
      </c>
      <c r="AX140" s="13" t="s">
        <v>76</v>
      </c>
      <c r="AY140" s="245" t="s">
        <v>127</v>
      </c>
    </row>
    <row r="141" s="13" customFormat="1">
      <c r="A141" s="13"/>
      <c r="B141" s="235"/>
      <c r="C141" s="236"/>
      <c r="D141" s="230" t="s">
        <v>159</v>
      </c>
      <c r="E141" s="237" t="s">
        <v>1</v>
      </c>
      <c r="F141" s="238" t="s">
        <v>630</v>
      </c>
      <c r="G141" s="236"/>
      <c r="H141" s="239">
        <v>8.5399999999999991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159</v>
      </c>
      <c r="AU141" s="245" t="s">
        <v>86</v>
      </c>
      <c r="AV141" s="13" t="s">
        <v>86</v>
      </c>
      <c r="AW141" s="13" t="s">
        <v>32</v>
      </c>
      <c r="AX141" s="13" t="s">
        <v>76</v>
      </c>
      <c r="AY141" s="245" t="s">
        <v>127</v>
      </c>
    </row>
    <row r="142" s="13" customFormat="1">
      <c r="A142" s="13"/>
      <c r="B142" s="235"/>
      <c r="C142" s="236"/>
      <c r="D142" s="230" t="s">
        <v>159</v>
      </c>
      <c r="E142" s="237" t="s">
        <v>1</v>
      </c>
      <c r="F142" s="238" t="s">
        <v>631</v>
      </c>
      <c r="G142" s="236"/>
      <c r="H142" s="239">
        <v>-96.180000000000007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159</v>
      </c>
      <c r="AU142" s="245" t="s">
        <v>86</v>
      </c>
      <c r="AV142" s="13" t="s">
        <v>86</v>
      </c>
      <c r="AW142" s="13" t="s">
        <v>32</v>
      </c>
      <c r="AX142" s="13" t="s">
        <v>76</v>
      </c>
      <c r="AY142" s="245" t="s">
        <v>127</v>
      </c>
    </row>
    <row r="143" s="13" customFormat="1">
      <c r="A143" s="13"/>
      <c r="B143" s="235"/>
      <c r="C143" s="236"/>
      <c r="D143" s="230" t="s">
        <v>159</v>
      </c>
      <c r="E143" s="237" t="s">
        <v>1</v>
      </c>
      <c r="F143" s="238" t="s">
        <v>632</v>
      </c>
      <c r="G143" s="236"/>
      <c r="H143" s="239">
        <v>-265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159</v>
      </c>
      <c r="AU143" s="245" t="s">
        <v>86</v>
      </c>
      <c r="AV143" s="13" t="s">
        <v>86</v>
      </c>
      <c r="AW143" s="13" t="s">
        <v>32</v>
      </c>
      <c r="AX143" s="13" t="s">
        <v>76</v>
      </c>
      <c r="AY143" s="245" t="s">
        <v>127</v>
      </c>
    </row>
    <row r="144" s="14" customFormat="1">
      <c r="A144" s="14"/>
      <c r="B144" s="260"/>
      <c r="C144" s="261"/>
      <c r="D144" s="230" t="s">
        <v>159</v>
      </c>
      <c r="E144" s="262" t="s">
        <v>1</v>
      </c>
      <c r="F144" s="263" t="s">
        <v>293</v>
      </c>
      <c r="G144" s="261"/>
      <c r="H144" s="264">
        <v>309.48000000000002</v>
      </c>
      <c r="I144" s="265"/>
      <c r="J144" s="261"/>
      <c r="K144" s="261"/>
      <c r="L144" s="266"/>
      <c r="M144" s="267"/>
      <c r="N144" s="268"/>
      <c r="O144" s="268"/>
      <c r="P144" s="268"/>
      <c r="Q144" s="268"/>
      <c r="R144" s="268"/>
      <c r="S144" s="268"/>
      <c r="T144" s="26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0" t="s">
        <v>159</v>
      </c>
      <c r="AU144" s="270" t="s">
        <v>86</v>
      </c>
      <c r="AV144" s="14" t="s">
        <v>134</v>
      </c>
      <c r="AW144" s="14" t="s">
        <v>32</v>
      </c>
      <c r="AX144" s="14" t="s">
        <v>84</v>
      </c>
      <c r="AY144" s="270" t="s">
        <v>127</v>
      </c>
    </row>
    <row r="145" s="2" customFormat="1" ht="24.15" customHeight="1">
      <c r="A145" s="37"/>
      <c r="B145" s="38"/>
      <c r="C145" s="217" t="s">
        <v>134</v>
      </c>
      <c r="D145" s="217" t="s">
        <v>129</v>
      </c>
      <c r="E145" s="218" t="s">
        <v>633</v>
      </c>
      <c r="F145" s="219" t="s">
        <v>634</v>
      </c>
      <c r="G145" s="220" t="s">
        <v>170</v>
      </c>
      <c r="H145" s="221">
        <v>59.133000000000003</v>
      </c>
      <c r="I145" s="222"/>
      <c r="J145" s="223">
        <f>ROUND(I145*H145,2)</f>
        <v>0</v>
      </c>
      <c r="K145" s="219" t="s">
        <v>133</v>
      </c>
      <c r="L145" s="43"/>
      <c r="M145" s="224" t="s">
        <v>1</v>
      </c>
      <c r="N145" s="225" t="s">
        <v>41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0.098000000000000004</v>
      </c>
      <c r="T145" s="227">
        <f>S145*H145</f>
        <v>5.7950340000000002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134</v>
      </c>
      <c r="AT145" s="228" t="s">
        <v>129</v>
      </c>
      <c r="AU145" s="228" t="s">
        <v>86</v>
      </c>
      <c r="AY145" s="16" t="s">
        <v>127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84</v>
      </c>
      <c r="BK145" s="229">
        <f>ROUND(I145*H145,2)</f>
        <v>0</v>
      </c>
      <c r="BL145" s="16" t="s">
        <v>134</v>
      </c>
      <c r="BM145" s="228" t="s">
        <v>635</v>
      </c>
    </row>
    <row r="146" s="2" customFormat="1">
      <c r="A146" s="37"/>
      <c r="B146" s="38"/>
      <c r="C146" s="39"/>
      <c r="D146" s="230" t="s">
        <v>136</v>
      </c>
      <c r="E146" s="39"/>
      <c r="F146" s="231" t="s">
        <v>636</v>
      </c>
      <c r="G146" s="39"/>
      <c r="H146" s="39"/>
      <c r="I146" s="232"/>
      <c r="J146" s="39"/>
      <c r="K146" s="39"/>
      <c r="L146" s="43"/>
      <c r="M146" s="233"/>
      <c r="N146" s="23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136</v>
      </c>
      <c r="AU146" s="16" t="s">
        <v>86</v>
      </c>
    </row>
    <row r="147" s="13" customFormat="1">
      <c r="A147" s="13"/>
      <c r="B147" s="235"/>
      <c r="C147" s="236"/>
      <c r="D147" s="230" t="s">
        <v>159</v>
      </c>
      <c r="E147" s="237" t="s">
        <v>1</v>
      </c>
      <c r="F147" s="238" t="s">
        <v>637</v>
      </c>
      <c r="G147" s="236"/>
      <c r="H147" s="239">
        <v>377.63299999999998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159</v>
      </c>
      <c r="AU147" s="245" t="s">
        <v>86</v>
      </c>
      <c r="AV147" s="13" t="s">
        <v>86</v>
      </c>
      <c r="AW147" s="13" t="s">
        <v>32</v>
      </c>
      <c r="AX147" s="13" t="s">
        <v>76</v>
      </c>
      <c r="AY147" s="245" t="s">
        <v>127</v>
      </c>
    </row>
    <row r="148" s="13" customFormat="1">
      <c r="A148" s="13"/>
      <c r="B148" s="235"/>
      <c r="C148" s="236"/>
      <c r="D148" s="230" t="s">
        <v>159</v>
      </c>
      <c r="E148" s="237" t="s">
        <v>1</v>
      </c>
      <c r="F148" s="238" t="s">
        <v>638</v>
      </c>
      <c r="G148" s="236"/>
      <c r="H148" s="239">
        <v>-318.5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159</v>
      </c>
      <c r="AU148" s="245" t="s">
        <v>86</v>
      </c>
      <c r="AV148" s="13" t="s">
        <v>86</v>
      </c>
      <c r="AW148" s="13" t="s">
        <v>32</v>
      </c>
      <c r="AX148" s="13" t="s">
        <v>76</v>
      </c>
      <c r="AY148" s="245" t="s">
        <v>127</v>
      </c>
    </row>
    <row r="149" s="14" customFormat="1">
      <c r="A149" s="14"/>
      <c r="B149" s="260"/>
      <c r="C149" s="261"/>
      <c r="D149" s="230" t="s">
        <v>159</v>
      </c>
      <c r="E149" s="262" t="s">
        <v>1</v>
      </c>
      <c r="F149" s="263" t="s">
        <v>293</v>
      </c>
      <c r="G149" s="261"/>
      <c r="H149" s="264">
        <v>59.132999999999981</v>
      </c>
      <c r="I149" s="265"/>
      <c r="J149" s="261"/>
      <c r="K149" s="261"/>
      <c r="L149" s="266"/>
      <c r="M149" s="267"/>
      <c r="N149" s="268"/>
      <c r="O149" s="268"/>
      <c r="P149" s="268"/>
      <c r="Q149" s="268"/>
      <c r="R149" s="268"/>
      <c r="S149" s="268"/>
      <c r="T149" s="26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0" t="s">
        <v>159</v>
      </c>
      <c r="AU149" s="270" t="s">
        <v>86</v>
      </c>
      <c r="AV149" s="14" t="s">
        <v>134</v>
      </c>
      <c r="AW149" s="14" t="s">
        <v>32</v>
      </c>
      <c r="AX149" s="14" t="s">
        <v>84</v>
      </c>
      <c r="AY149" s="270" t="s">
        <v>127</v>
      </c>
    </row>
    <row r="150" s="2" customFormat="1" ht="24.15" customHeight="1">
      <c r="A150" s="37"/>
      <c r="B150" s="38"/>
      <c r="C150" s="217" t="s">
        <v>153</v>
      </c>
      <c r="D150" s="217" t="s">
        <v>129</v>
      </c>
      <c r="E150" s="218" t="s">
        <v>639</v>
      </c>
      <c r="F150" s="219" t="s">
        <v>640</v>
      </c>
      <c r="G150" s="220" t="s">
        <v>170</v>
      </c>
      <c r="H150" s="221">
        <v>86.105999999999995</v>
      </c>
      <c r="I150" s="222"/>
      <c r="J150" s="223">
        <f>ROUND(I150*H150,2)</f>
        <v>0</v>
      </c>
      <c r="K150" s="219" t="s">
        <v>133</v>
      </c>
      <c r="L150" s="43"/>
      <c r="M150" s="224" t="s">
        <v>1</v>
      </c>
      <c r="N150" s="225" t="s">
        <v>41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0.22</v>
      </c>
      <c r="T150" s="227">
        <f>S150*H150</f>
        <v>18.94332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134</v>
      </c>
      <c r="AT150" s="228" t="s">
        <v>129</v>
      </c>
      <c r="AU150" s="228" t="s">
        <v>86</v>
      </c>
      <c r="AY150" s="16" t="s">
        <v>127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84</v>
      </c>
      <c r="BK150" s="229">
        <f>ROUND(I150*H150,2)</f>
        <v>0</v>
      </c>
      <c r="BL150" s="16" t="s">
        <v>134</v>
      </c>
      <c r="BM150" s="228" t="s">
        <v>641</v>
      </c>
    </row>
    <row r="151" s="2" customFormat="1">
      <c r="A151" s="37"/>
      <c r="B151" s="38"/>
      <c r="C151" s="39"/>
      <c r="D151" s="230" t="s">
        <v>136</v>
      </c>
      <c r="E151" s="39"/>
      <c r="F151" s="231" t="s">
        <v>642</v>
      </c>
      <c r="G151" s="39"/>
      <c r="H151" s="39"/>
      <c r="I151" s="232"/>
      <c r="J151" s="39"/>
      <c r="K151" s="39"/>
      <c r="L151" s="43"/>
      <c r="M151" s="233"/>
      <c r="N151" s="23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136</v>
      </c>
      <c r="AU151" s="16" t="s">
        <v>86</v>
      </c>
    </row>
    <row r="152" s="13" customFormat="1">
      <c r="A152" s="13"/>
      <c r="B152" s="235"/>
      <c r="C152" s="236"/>
      <c r="D152" s="230" t="s">
        <v>159</v>
      </c>
      <c r="E152" s="237" t="s">
        <v>1</v>
      </c>
      <c r="F152" s="238" t="s">
        <v>643</v>
      </c>
      <c r="G152" s="236"/>
      <c r="H152" s="239">
        <v>404.60599999999999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159</v>
      </c>
      <c r="AU152" s="245" t="s">
        <v>86</v>
      </c>
      <c r="AV152" s="13" t="s">
        <v>86</v>
      </c>
      <c r="AW152" s="13" t="s">
        <v>32</v>
      </c>
      <c r="AX152" s="13" t="s">
        <v>76</v>
      </c>
      <c r="AY152" s="245" t="s">
        <v>127</v>
      </c>
    </row>
    <row r="153" s="13" customFormat="1">
      <c r="A153" s="13"/>
      <c r="B153" s="235"/>
      <c r="C153" s="236"/>
      <c r="D153" s="230" t="s">
        <v>159</v>
      </c>
      <c r="E153" s="237" t="s">
        <v>1</v>
      </c>
      <c r="F153" s="238" t="s">
        <v>638</v>
      </c>
      <c r="G153" s="236"/>
      <c r="H153" s="239">
        <v>-318.5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159</v>
      </c>
      <c r="AU153" s="245" t="s">
        <v>86</v>
      </c>
      <c r="AV153" s="13" t="s">
        <v>86</v>
      </c>
      <c r="AW153" s="13" t="s">
        <v>32</v>
      </c>
      <c r="AX153" s="13" t="s">
        <v>76</v>
      </c>
      <c r="AY153" s="245" t="s">
        <v>127</v>
      </c>
    </row>
    <row r="154" s="14" customFormat="1">
      <c r="A154" s="14"/>
      <c r="B154" s="260"/>
      <c r="C154" s="261"/>
      <c r="D154" s="230" t="s">
        <v>159</v>
      </c>
      <c r="E154" s="262" t="s">
        <v>1</v>
      </c>
      <c r="F154" s="263" t="s">
        <v>293</v>
      </c>
      <c r="G154" s="261"/>
      <c r="H154" s="264">
        <v>86.105999999999995</v>
      </c>
      <c r="I154" s="265"/>
      <c r="J154" s="261"/>
      <c r="K154" s="261"/>
      <c r="L154" s="266"/>
      <c r="M154" s="267"/>
      <c r="N154" s="268"/>
      <c r="O154" s="268"/>
      <c r="P154" s="268"/>
      <c r="Q154" s="268"/>
      <c r="R154" s="268"/>
      <c r="S154" s="268"/>
      <c r="T154" s="26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0" t="s">
        <v>159</v>
      </c>
      <c r="AU154" s="270" t="s">
        <v>86</v>
      </c>
      <c r="AV154" s="14" t="s">
        <v>134</v>
      </c>
      <c r="AW154" s="14" t="s">
        <v>32</v>
      </c>
      <c r="AX154" s="14" t="s">
        <v>84</v>
      </c>
      <c r="AY154" s="270" t="s">
        <v>127</v>
      </c>
    </row>
    <row r="155" s="2" customFormat="1" ht="24.15" customHeight="1">
      <c r="A155" s="37"/>
      <c r="B155" s="38"/>
      <c r="C155" s="217" t="s">
        <v>162</v>
      </c>
      <c r="D155" s="217" t="s">
        <v>129</v>
      </c>
      <c r="E155" s="218" t="s">
        <v>644</v>
      </c>
      <c r="F155" s="219" t="s">
        <v>645</v>
      </c>
      <c r="G155" s="220" t="s">
        <v>170</v>
      </c>
      <c r="H155" s="221">
        <v>122.58</v>
      </c>
      <c r="I155" s="222"/>
      <c r="J155" s="223">
        <f>ROUND(I155*H155,2)</f>
        <v>0</v>
      </c>
      <c r="K155" s="219" t="s">
        <v>133</v>
      </c>
      <c r="L155" s="43"/>
      <c r="M155" s="224" t="s">
        <v>1</v>
      </c>
      <c r="N155" s="225" t="s">
        <v>41</v>
      </c>
      <c r="O155" s="90"/>
      <c r="P155" s="226">
        <f>O155*H155</f>
        <v>0</v>
      </c>
      <c r="Q155" s="226">
        <v>4.0580000000000001E-05</v>
      </c>
      <c r="R155" s="226">
        <f>Q155*H155</f>
        <v>0.0049742963999999997</v>
      </c>
      <c r="S155" s="226">
        <v>0.11500000000000001</v>
      </c>
      <c r="T155" s="227">
        <f>S155*H155</f>
        <v>14.0967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134</v>
      </c>
      <c r="AT155" s="228" t="s">
        <v>129</v>
      </c>
      <c r="AU155" s="228" t="s">
        <v>86</v>
      </c>
      <c r="AY155" s="16" t="s">
        <v>127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84</v>
      </c>
      <c r="BK155" s="229">
        <f>ROUND(I155*H155,2)</f>
        <v>0</v>
      </c>
      <c r="BL155" s="16" t="s">
        <v>134</v>
      </c>
      <c r="BM155" s="228" t="s">
        <v>646</v>
      </c>
    </row>
    <row r="156" s="2" customFormat="1">
      <c r="A156" s="37"/>
      <c r="B156" s="38"/>
      <c r="C156" s="39"/>
      <c r="D156" s="230" t="s">
        <v>136</v>
      </c>
      <c r="E156" s="39"/>
      <c r="F156" s="231" t="s">
        <v>647</v>
      </c>
      <c r="G156" s="39"/>
      <c r="H156" s="39"/>
      <c r="I156" s="232"/>
      <c r="J156" s="39"/>
      <c r="K156" s="39"/>
      <c r="L156" s="43"/>
      <c r="M156" s="233"/>
      <c r="N156" s="23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136</v>
      </c>
      <c r="AU156" s="16" t="s">
        <v>86</v>
      </c>
    </row>
    <row r="157" s="13" customFormat="1">
      <c r="A157" s="13"/>
      <c r="B157" s="235"/>
      <c r="C157" s="236"/>
      <c r="D157" s="230" t="s">
        <v>159</v>
      </c>
      <c r="E157" s="237" t="s">
        <v>1</v>
      </c>
      <c r="F157" s="238" t="s">
        <v>648</v>
      </c>
      <c r="G157" s="236"/>
      <c r="H157" s="239">
        <v>40.729999999999997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159</v>
      </c>
      <c r="AU157" s="245" t="s">
        <v>86</v>
      </c>
      <c r="AV157" s="13" t="s">
        <v>86</v>
      </c>
      <c r="AW157" s="13" t="s">
        <v>32</v>
      </c>
      <c r="AX157" s="13" t="s">
        <v>76</v>
      </c>
      <c r="AY157" s="245" t="s">
        <v>127</v>
      </c>
    </row>
    <row r="158" s="13" customFormat="1">
      <c r="A158" s="13"/>
      <c r="B158" s="235"/>
      <c r="C158" s="236"/>
      <c r="D158" s="230" t="s">
        <v>159</v>
      </c>
      <c r="E158" s="237" t="s">
        <v>1</v>
      </c>
      <c r="F158" s="238" t="s">
        <v>649</v>
      </c>
      <c r="G158" s="236"/>
      <c r="H158" s="239">
        <v>48.369999999999997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159</v>
      </c>
      <c r="AU158" s="245" t="s">
        <v>86</v>
      </c>
      <c r="AV158" s="13" t="s">
        <v>86</v>
      </c>
      <c r="AW158" s="13" t="s">
        <v>32</v>
      </c>
      <c r="AX158" s="13" t="s">
        <v>76</v>
      </c>
      <c r="AY158" s="245" t="s">
        <v>127</v>
      </c>
    </row>
    <row r="159" s="13" customFormat="1">
      <c r="A159" s="13"/>
      <c r="B159" s="235"/>
      <c r="C159" s="236"/>
      <c r="D159" s="230" t="s">
        <v>159</v>
      </c>
      <c r="E159" s="237" t="s">
        <v>1</v>
      </c>
      <c r="F159" s="238" t="s">
        <v>650</v>
      </c>
      <c r="G159" s="236"/>
      <c r="H159" s="239">
        <v>278.52999999999997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159</v>
      </c>
      <c r="AU159" s="245" t="s">
        <v>86</v>
      </c>
      <c r="AV159" s="13" t="s">
        <v>86</v>
      </c>
      <c r="AW159" s="13" t="s">
        <v>32</v>
      </c>
      <c r="AX159" s="13" t="s">
        <v>76</v>
      </c>
      <c r="AY159" s="245" t="s">
        <v>127</v>
      </c>
    </row>
    <row r="160" s="13" customFormat="1">
      <c r="A160" s="13"/>
      <c r="B160" s="235"/>
      <c r="C160" s="236"/>
      <c r="D160" s="230" t="s">
        <v>159</v>
      </c>
      <c r="E160" s="237" t="s">
        <v>1</v>
      </c>
      <c r="F160" s="238" t="s">
        <v>651</v>
      </c>
      <c r="G160" s="236"/>
      <c r="H160" s="239">
        <v>7.9199999999999999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159</v>
      </c>
      <c r="AU160" s="245" t="s">
        <v>86</v>
      </c>
      <c r="AV160" s="13" t="s">
        <v>86</v>
      </c>
      <c r="AW160" s="13" t="s">
        <v>32</v>
      </c>
      <c r="AX160" s="13" t="s">
        <v>76</v>
      </c>
      <c r="AY160" s="245" t="s">
        <v>127</v>
      </c>
    </row>
    <row r="161" s="13" customFormat="1">
      <c r="A161" s="13"/>
      <c r="B161" s="235"/>
      <c r="C161" s="236"/>
      <c r="D161" s="230" t="s">
        <v>159</v>
      </c>
      <c r="E161" s="237" t="s">
        <v>1</v>
      </c>
      <c r="F161" s="238" t="s">
        <v>652</v>
      </c>
      <c r="G161" s="236"/>
      <c r="H161" s="239">
        <v>56.030000000000001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159</v>
      </c>
      <c r="AU161" s="245" t="s">
        <v>86</v>
      </c>
      <c r="AV161" s="13" t="s">
        <v>86</v>
      </c>
      <c r="AW161" s="13" t="s">
        <v>32</v>
      </c>
      <c r="AX161" s="13" t="s">
        <v>76</v>
      </c>
      <c r="AY161" s="245" t="s">
        <v>127</v>
      </c>
    </row>
    <row r="162" s="13" customFormat="1">
      <c r="A162" s="13"/>
      <c r="B162" s="235"/>
      <c r="C162" s="236"/>
      <c r="D162" s="230" t="s">
        <v>159</v>
      </c>
      <c r="E162" s="237" t="s">
        <v>1</v>
      </c>
      <c r="F162" s="238" t="s">
        <v>653</v>
      </c>
      <c r="G162" s="236"/>
      <c r="H162" s="239">
        <v>-309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159</v>
      </c>
      <c r="AU162" s="245" t="s">
        <v>86</v>
      </c>
      <c r="AV162" s="13" t="s">
        <v>86</v>
      </c>
      <c r="AW162" s="13" t="s">
        <v>32</v>
      </c>
      <c r="AX162" s="13" t="s">
        <v>76</v>
      </c>
      <c r="AY162" s="245" t="s">
        <v>127</v>
      </c>
    </row>
    <row r="163" s="14" customFormat="1">
      <c r="A163" s="14"/>
      <c r="B163" s="260"/>
      <c r="C163" s="261"/>
      <c r="D163" s="230" t="s">
        <v>159</v>
      </c>
      <c r="E163" s="262" t="s">
        <v>1</v>
      </c>
      <c r="F163" s="263" t="s">
        <v>293</v>
      </c>
      <c r="G163" s="261"/>
      <c r="H163" s="264">
        <v>122.58000000000004</v>
      </c>
      <c r="I163" s="265"/>
      <c r="J163" s="261"/>
      <c r="K163" s="261"/>
      <c r="L163" s="266"/>
      <c r="M163" s="267"/>
      <c r="N163" s="268"/>
      <c r="O163" s="268"/>
      <c r="P163" s="268"/>
      <c r="Q163" s="268"/>
      <c r="R163" s="268"/>
      <c r="S163" s="268"/>
      <c r="T163" s="26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0" t="s">
        <v>159</v>
      </c>
      <c r="AU163" s="270" t="s">
        <v>86</v>
      </c>
      <c r="AV163" s="14" t="s">
        <v>134</v>
      </c>
      <c r="AW163" s="14" t="s">
        <v>32</v>
      </c>
      <c r="AX163" s="14" t="s">
        <v>84</v>
      </c>
      <c r="AY163" s="270" t="s">
        <v>127</v>
      </c>
    </row>
    <row r="164" s="2" customFormat="1" ht="16.5" customHeight="1">
      <c r="A164" s="37"/>
      <c r="B164" s="38"/>
      <c r="C164" s="217" t="s">
        <v>167</v>
      </c>
      <c r="D164" s="217" t="s">
        <v>129</v>
      </c>
      <c r="E164" s="218" t="s">
        <v>654</v>
      </c>
      <c r="F164" s="219" t="s">
        <v>655</v>
      </c>
      <c r="G164" s="220" t="s">
        <v>146</v>
      </c>
      <c r="H164" s="221">
        <v>28</v>
      </c>
      <c r="I164" s="222"/>
      <c r="J164" s="223">
        <f>ROUND(I164*H164,2)</f>
        <v>0</v>
      </c>
      <c r="K164" s="219" t="s">
        <v>133</v>
      </c>
      <c r="L164" s="43"/>
      <c r="M164" s="224" t="s">
        <v>1</v>
      </c>
      <c r="N164" s="225" t="s">
        <v>41</v>
      </c>
      <c r="O164" s="90"/>
      <c r="P164" s="226">
        <f>O164*H164</f>
        <v>0</v>
      </c>
      <c r="Q164" s="226">
        <v>0</v>
      </c>
      <c r="R164" s="226">
        <f>Q164*H164</f>
        <v>0</v>
      </c>
      <c r="S164" s="226">
        <v>0.28999999999999998</v>
      </c>
      <c r="T164" s="227">
        <f>S164*H164</f>
        <v>8.1199999999999992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134</v>
      </c>
      <c r="AT164" s="228" t="s">
        <v>129</v>
      </c>
      <c r="AU164" s="228" t="s">
        <v>86</v>
      </c>
      <c r="AY164" s="16" t="s">
        <v>127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84</v>
      </c>
      <c r="BK164" s="229">
        <f>ROUND(I164*H164,2)</f>
        <v>0</v>
      </c>
      <c r="BL164" s="16" t="s">
        <v>134</v>
      </c>
      <c r="BM164" s="228" t="s">
        <v>656</v>
      </c>
    </row>
    <row r="165" s="2" customFormat="1">
      <c r="A165" s="37"/>
      <c r="B165" s="38"/>
      <c r="C165" s="39"/>
      <c r="D165" s="230" t="s">
        <v>136</v>
      </c>
      <c r="E165" s="39"/>
      <c r="F165" s="231" t="s">
        <v>657</v>
      </c>
      <c r="G165" s="39"/>
      <c r="H165" s="39"/>
      <c r="I165" s="232"/>
      <c r="J165" s="39"/>
      <c r="K165" s="39"/>
      <c r="L165" s="43"/>
      <c r="M165" s="233"/>
      <c r="N165" s="23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136</v>
      </c>
      <c r="AU165" s="16" t="s">
        <v>86</v>
      </c>
    </row>
    <row r="166" s="13" customFormat="1">
      <c r="A166" s="13"/>
      <c r="B166" s="235"/>
      <c r="C166" s="236"/>
      <c r="D166" s="230" t="s">
        <v>159</v>
      </c>
      <c r="E166" s="237" t="s">
        <v>1</v>
      </c>
      <c r="F166" s="238" t="s">
        <v>658</v>
      </c>
      <c r="G166" s="236"/>
      <c r="H166" s="239">
        <v>28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159</v>
      </c>
      <c r="AU166" s="245" t="s">
        <v>86</v>
      </c>
      <c r="AV166" s="13" t="s">
        <v>86</v>
      </c>
      <c r="AW166" s="13" t="s">
        <v>32</v>
      </c>
      <c r="AX166" s="13" t="s">
        <v>84</v>
      </c>
      <c r="AY166" s="245" t="s">
        <v>127</v>
      </c>
    </row>
    <row r="167" s="2" customFormat="1" ht="24.15" customHeight="1">
      <c r="A167" s="37"/>
      <c r="B167" s="38"/>
      <c r="C167" s="217" t="s">
        <v>173</v>
      </c>
      <c r="D167" s="217" t="s">
        <v>129</v>
      </c>
      <c r="E167" s="218" t="s">
        <v>659</v>
      </c>
      <c r="F167" s="219" t="s">
        <v>660</v>
      </c>
      <c r="G167" s="220" t="s">
        <v>170</v>
      </c>
      <c r="H167" s="221">
        <v>294.44</v>
      </c>
      <c r="I167" s="222"/>
      <c r="J167" s="223">
        <f>ROUND(I167*H167,2)</f>
        <v>0</v>
      </c>
      <c r="K167" s="219" t="s">
        <v>133</v>
      </c>
      <c r="L167" s="43"/>
      <c r="M167" s="224" t="s">
        <v>1</v>
      </c>
      <c r="N167" s="225" t="s">
        <v>41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134</v>
      </c>
      <c r="AT167" s="228" t="s">
        <v>129</v>
      </c>
      <c r="AU167" s="228" t="s">
        <v>86</v>
      </c>
      <c r="AY167" s="16" t="s">
        <v>127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84</v>
      </c>
      <c r="BK167" s="229">
        <f>ROUND(I167*H167,2)</f>
        <v>0</v>
      </c>
      <c r="BL167" s="16" t="s">
        <v>134</v>
      </c>
      <c r="BM167" s="228" t="s">
        <v>661</v>
      </c>
    </row>
    <row r="168" s="2" customFormat="1">
      <c r="A168" s="37"/>
      <c r="B168" s="38"/>
      <c r="C168" s="39"/>
      <c r="D168" s="230" t="s">
        <v>136</v>
      </c>
      <c r="E168" s="39"/>
      <c r="F168" s="231" t="s">
        <v>662</v>
      </c>
      <c r="G168" s="39"/>
      <c r="H168" s="39"/>
      <c r="I168" s="232"/>
      <c r="J168" s="39"/>
      <c r="K168" s="39"/>
      <c r="L168" s="43"/>
      <c r="M168" s="233"/>
      <c r="N168" s="23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136</v>
      </c>
      <c r="AU168" s="16" t="s">
        <v>86</v>
      </c>
    </row>
    <row r="169" s="13" customFormat="1">
      <c r="A169" s="13"/>
      <c r="B169" s="235"/>
      <c r="C169" s="236"/>
      <c r="D169" s="230" t="s">
        <v>159</v>
      </c>
      <c r="E169" s="237" t="s">
        <v>1</v>
      </c>
      <c r="F169" s="238" t="s">
        <v>663</v>
      </c>
      <c r="G169" s="236"/>
      <c r="H169" s="239">
        <v>3.73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159</v>
      </c>
      <c r="AU169" s="245" t="s">
        <v>86</v>
      </c>
      <c r="AV169" s="13" t="s">
        <v>86</v>
      </c>
      <c r="AW169" s="13" t="s">
        <v>32</v>
      </c>
      <c r="AX169" s="13" t="s">
        <v>76</v>
      </c>
      <c r="AY169" s="245" t="s">
        <v>127</v>
      </c>
    </row>
    <row r="170" s="13" customFormat="1">
      <c r="A170" s="13"/>
      <c r="B170" s="235"/>
      <c r="C170" s="236"/>
      <c r="D170" s="230" t="s">
        <v>159</v>
      </c>
      <c r="E170" s="237" t="s">
        <v>1</v>
      </c>
      <c r="F170" s="238" t="s">
        <v>664</v>
      </c>
      <c r="G170" s="236"/>
      <c r="H170" s="239">
        <v>5.21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159</v>
      </c>
      <c r="AU170" s="245" t="s">
        <v>86</v>
      </c>
      <c r="AV170" s="13" t="s">
        <v>86</v>
      </c>
      <c r="AW170" s="13" t="s">
        <v>32</v>
      </c>
      <c r="AX170" s="13" t="s">
        <v>76</v>
      </c>
      <c r="AY170" s="245" t="s">
        <v>127</v>
      </c>
    </row>
    <row r="171" s="13" customFormat="1">
      <c r="A171" s="13"/>
      <c r="B171" s="235"/>
      <c r="C171" s="236"/>
      <c r="D171" s="230" t="s">
        <v>159</v>
      </c>
      <c r="E171" s="237" t="s">
        <v>1</v>
      </c>
      <c r="F171" s="238" t="s">
        <v>665</v>
      </c>
      <c r="G171" s="236"/>
      <c r="H171" s="239">
        <v>272.63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159</v>
      </c>
      <c r="AU171" s="245" t="s">
        <v>86</v>
      </c>
      <c r="AV171" s="13" t="s">
        <v>86</v>
      </c>
      <c r="AW171" s="13" t="s">
        <v>32</v>
      </c>
      <c r="AX171" s="13" t="s">
        <v>76</v>
      </c>
      <c r="AY171" s="245" t="s">
        <v>127</v>
      </c>
    </row>
    <row r="172" s="13" customFormat="1">
      <c r="A172" s="13"/>
      <c r="B172" s="235"/>
      <c r="C172" s="236"/>
      <c r="D172" s="230" t="s">
        <v>159</v>
      </c>
      <c r="E172" s="237" t="s">
        <v>1</v>
      </c>
      <c r="F172" s="238" t="s">
        <v>666</v>
      </c>
      <c r="G172" s="236"/>
      <c r="H172" s="239">
        <v>12.869999999999999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159</v>
      </c>
      <c r="AU172" s="245" t="s">
        <v>86</v>
      </c>
      <c r="AV172" s="13" t="s">
        <v>86</v>
      </c>
      <c r="AW172" s="13" t="s">
        <v>32</v>
      </c>
      <c r="AX172" s="13" t="s">
        <v>76</v>
      </c>
      <c r="AY172" s="245" t="s">
        <v>127</v>
      </c>
    </row>
    <row r="173" s="14" customFormat="1">
      <c r="A173" s="14"/>
      <c r="B173" s="260"/>
      <c r="C173" s="261"/>
      <c r="D173" s="230" t="s">
        <v>159</v>
      </c>
      <c r="E173" s="262" t="s">
        <v>1</v>
      </c>
      <c r="F173" s="263" t="s">
        <v>293</v>
      </c>
      <c r="G173" s="261"/>
      <c r="H173" s="264">
        <v>294.44</v>
      </c>
      <c r="I173" s="265"/>
      <c r="J173" s="261"/>
      <c r="K173" s="261"/>
      <c r="L173" s="266"/>
      <c r="M173" s="267"/>
      <c r="N173" s="268"/>
      <c r="O173" s="268"/>
      <c r="P173" s="268"/>
      <c r="Q173" s="268"/>
      <c r="R173" s="268"/>
      <c r="S173" s="268"/>
      <c r="T173" s="26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0" t="s">
        <v>159</v>
      </c>
      <c r="AU173" s="270" t="s">
        <v>86</v>
      </c>
      <c r="AV173" s="14" t="s">
        <v>134</v>
      </c>
      <c r="AW173" s="14" t="s">
        <v>32</v>
      </c>
      <c r="AX173" s="14" t="s">
        <v>84</v>
      </c>
      <c r="AY173" s="270" t="s">
        <v>127</v>
      </c>
    </row>
    <row r="174" s="2" customFormat="1" ht="24.15" customHeight="1">
      <c r="A174" s="37"/>
      <c r="B174" s="38"/>
      <c r="C174" s="217" t="s">
        <v>178</v>
      </c>
      <c r="D174" s="217" t="s">
        <v>129</v>
      </c>
      <c r="E174" s="218" t="s">
        <v>667</v>
      </c>
      <c r="F174" s="219" t="s">
        <v>668</v>
      </c>
      <c r="G174" s="220" t="s">
        <v>170</v>
      </c>
      <c r="H174" s="221">
        <v>8.9399999999999995</v>
      </c>
      <c r="I174" s="222"/>
      <c r="J174" s="223">
        <f>ROUND(I174*H174,2)</f>
        <v>0</v>
      </c>
      <c r="K174" s="219" t="s">
        <v>133</v>
      </c>
      <c r="L174" s="43"/>
      <c r="M174" s="224" t="s">
        <v>1</v>
      </c>
      <c r="N174" s="225" t="s">
        <v>41</v>
      </c>
      <c r="O174" s="90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134</v>
      </c>
      <c r="AT174" s="228" t="s">
        <v>129</v>
      </c>
      <c r="AU174" s="228" t="s">
        <v>86</v>
      </c>
      <c r="AY174" s="16" t="s">
        <v>127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84</v>
      </c>
      <c r="BK174" s="229">
        <f>ROUND(I174*H174,2)</f>
        <v>0</v>
      </c>
      <c r="BL174" s="16" t="s">
        <v>134</v>
      </c>
      <c r="BM174" s="228" t="s">
        <v>669</v>
      </c>
    </row>
    <row r="175" s="2" customFormat="1">
      <c r="A175" s="37"/>
      <c r="B175" s="38"/>
      <c r="C175" s="39"/>
      <c r="D175" s="230" t="s">
        <v>136</v>
      </c>
      <c r="E175" s="39"/>
      <c r="F175" s="231" t="s">
        <v>670</v>
      </c>
      <c r="G175" s="39"/>
      <c r="H175" s="39"/>
      <c r="I175" s="232"/>
      <c r="J175" s="39"/>
      <c r="K175" s="39"/>
      <c r="L175" s="43"/>
      <c r="M175" s="233"/>
      <c r="N175" s="23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136</v>
      </c>
      <c r="AU175" s="16" t="s">
        <v>86</v>
      </c>
    </row>
    <row r="176" s="2" customFormat="1" ht="24.15" customHeight="1">
      <c r="A176" s="37"/>
      <c r="B176" s="38"/>
      <c r="C176" s="217" t="s">
        <v>184</v>
      </c>
      <c r="D176" s="217" t="s">
        <v>129</v>
      </c>
      <c r="E176" s="218" t="s">
        <v>671</v>
      </c>
      <c r="F176" s="219" t="s">
        <v>672</v>
      </c>
      <c r="G176" s="220" t="s">
        <v>170</v>
      </c>
      <c r="H176" s="221">
        <v>294.44</v>
      </c>
      <c r="I176" s="222"/>
      <c r="J176" s="223">
        <f>ROUND(I176*H176,2)</f>
        <v>0</v>
      </c>
      <c r="K176" s="219" t="s">
        <v>133</v>
      </c>
      <c r="L176" s="43"/>
      <c r="M176" s="224" t="s">
        <v>1</v>
      </c>
      <c r="N176" s="225" t="s">
        <v>41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134</v>
      </c>
      <c r="AT176" s="228" t="s">
        <v>129</v>
      </c>
      <c r="AU176" s="228" t="s">
        <v>86</v>
      </c>
      <c r="AY176" s="16" t="s">
        <v>127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84</v>
      </c>
      <c r="BK176" s="229">
        <f>ROUND(I176*H176,2)</f>
        <v>0</v>
      </c>
      <c r="BL176" s="16" t="s">
        <v>134</v>
      </c>
      <c r="BM176" s="228" t="s">
        <v>673</v>
      </c>
    </row>
    <row r="177" s="2" customFormat="1">
      <c r="A177" s="37"/>
      <c r="B177" s="38"/>
      <c r="C177" s="39"/>
      <c r="D177" s="230" t="s">
        <v>136</v>
      </c>
      <c r="E177" s="39"/>
      <c r="F177" s="231" t="s">
        <v>674</v>
      </c>
      <c r="G177" s="39"/>
      <c r="H177" s="39"/>
      <c r="I177" s="232"/>
      <c r="J177" s="39"/>
      <c r="K177" s="39"/>
      <c r="L177" s="43"/>
      <c r="M177" s="233"/>
      <c r="N177" s="234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136</v>
      </c>
      <c r="AU177" s="16" t="s">
        <v>86</v>
      </c>
    </row>
    <row r="178" s="2" customFormat="1" ht="16.5" customHeight="1">
      <c r="A178" s="37"/>
      <c r="B178" s="38"/>
      <c r="C178" s="246" t="s">
        <v>188</v>
      </c>
      <c r="D178" s="246" t="s">
        <v>205</v>
      </c>
      <c r="E178" s="247" t="s">
        <v>675</v>
      </c>
      <c r="F178" s="248" t="s">
        <v>676</v>
      </c>
      <c r="G178" s="249" t="s">
        <v>677</v>
      </c>
      <c r="H178" s="250">
        <v>0.88300000000000001</v>
      </c>
      <c r="I178" s="251"/>
      <c r="J178" s="252">
        <f>ROUND(I178*H178,2)</f>
        <v>0</v>
      </c>
      <c r="K178" s="248" t="s">
        <v>133</v>
      </c>
      <c r="L178" s="253"/>
      <c r="M178" s="254" t="s">
        <v>1</v>
      </c>
      <c r="N178" s="255" t="s">
        <v>41</v>
      </c>
      <c r="O178" s="90"/>
      <c r="P178" s="226">
        <f>O178*H178</f>
        <v>0</v>
      </c>
      <c r="Q178" s="226">
        <v>0.001</v>
      </c>
      <c r="R178" s="226">
        <f>Q178*H178</f>
        <v>0.000883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173</v>
      </c>
      <c r="AT178" s="228" t="s">
        <v>205</v>
      </c>
      <c r="AU178" s="228" t="s">
        <v>86</v>
      </c>
      <c r="AY178" s="16" t="s">
        <v>127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84</v>
      </c>
      <c r="BK178" s="229">
        <f>ROUND(I178*H178,2)</f>
        <v>0</v>
      </c>
      <c r="BL178" s="16" t="s">
        <v>134</v>
      </c>
      <c r="BM178" s="228" t="s">
        <v>678</v>
      </c>
    </row>
    <row r="179" s="2" customFormat="1">
      <c r="A179" s="37"/>
      <c r="B179" s="38"/>
      <c r="C179" s="39"/>
      <c r="D179" s="230" t="s">
        <v>136</v>
      </c>
      <c r="E179" s="39"/>
      <c r="F179" s="231" t="s">
        <v>676</v>
      </c>
      <c r="G179" s="39"/>
      <c r="H179" s="39"/>
      <c r="I179" s="232"/>
      <c r="J179" s="39"/>
      <c r="K179" s="39"/>
      <c r="L179" s="43"/>
      <c r="M179" s="233"/>
      <c r="N179" s="23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136</v>
      </c>
      <c r="AU179" s="16" t="s">
        <v>86</v>
      </c>
    </row>
    <row r="180" s="13" customFormat="1">
      <c r="A180" s="13"/>
      <c r="B180" s="235"/>
      <c r="C180" s="236"/>
      <c r="D180" s="230" t="s">
        <v>159</v>
      </c>
      <c r="E180" s="236"/>
      <c r="F180" s="238" t="s">
        <v>679</v>
      </c>
      <c r="G180" s="236"/>
      <c r="H180" s="239">
        <v>0.88300000000000001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159</v>
      </c>
      <c r="AU180" s="245" t="s">
        <v>86</v>
      </c>
      <c r="AV180" s="13" t="s">
        <v>86</v>
      </c>
      <c r="AW180" s="13" t="s">
        <v>4</v>
      </c>
      <c r="AX180" s="13" t="s">
        <v>84</v>
      </c>
      <c r="AY180" s="245" t="s">
        <v>127</v>
      </c>
    </row>
    <row r="181" s="2" customFormat="1" ht="24.15" customHeight="1">
      <c r="A181" s="37"/>
      <c r="B181" s="38"/>
      <c r="C181" s="217" t="s">
        <v>193</v>
      </c>
      <c r="D181" s="217" t="s">
        <v>129</v>
      </c>
      <c r="E181" s="218" t="s">
        <v>680</v>
      </c>
      <c r="F181" s="219" t="s">
        <v>681</v>
      </c>
      <c r="G181" s="220" t="s">
        <v>170</v>
      </c>
      <c r="H181" s="221">
        <v>294.44</v>
      </c>
      <c r="I181" s="222"/>
      <c r="J181" s="223">
        <f>ROUND(I181*H181,2)</f>
        <v>0</v>
      </c>
      <c r="K181" s="219" t="s">
        <v>133</v>
      </c>
      <c r="L181" s="43"/>
      <c r="M181" s="224" t="s">
        <v>1</v>
      </c>
      <c r="N181" s="225" t="s">
        <v>41</v>
      </c>
      <c r="O181" s="90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134</v>
      </c>
      <c r="AT181" s="228" t="s">
        <v>129</v>
      </c>
      <c r="AU181" s="228" t="s">
        <v>86</v>
      </c>
      <c r="AY181" s="16" t="s">
        <v>127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84</v>
      </c>
      <c r="BK181" s="229">
        <f>ROUND(I181*H181,2)</f>
        <v>0</v>
      </c>
      <c r="BL181" s="16" t="s">
        <v>134</v>
      </c>
      <c r="BM181" s="228" t="s">
        <v>682</v>
      </c>
    </row>
    <row r="182" s="2" customFormat="1">
      <c r="A182" s="37"/>
      <c r="B182" s="38"/>
      <c r="C182" s="39"/>
      <c r="D182" s="230" t="s">
        <v>136</v>
      </c>
      <c r="E182" s="39"/>
      <c r="F182" s="231" t="s">
        <v>683</v>
      </c>
      <c r="G182" s="39"/>
      <c r="H182" s="39"/>
      <c r="I182" s="232"/>
      <c r="J182" s="39"/>
      <c r="K182" s="39"/>
      <c r="L182" s="43"/>
      <c r="M182" s="233"/>
      <c r="N182" s="23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136</v>
      </c>
      <c r="AU182" s="16" t="s">
        <v>86</v>
      </c>
    </row>
    <row r="183" s="12" customFormat="1" ht="22.8" customHeight="1">
      <c r="A183" s="12"/>
      <c r="B183" s="201"/>
      <c r="C183" s="202"/>
      <c r="D183" s="203" t="s">
        <v>75</v>
      </c>
      <c r="E183" s="215" t="s">
        <v>153</v>
      </c>
      <c r="F183" s="215" t="s">
        <v>684</v>
      </c>
      <c r="G183" s="202"/>
      <c r="H183" s="202"/>
      <c r="I183" s="205"/>
      <c r="J183" s="216">
        <f>BK183</f>
        <v>0</v>
      </c>
      <c r="K183" s="202"/>
      <c r="L183" s="207"/>
      <c r="M183" s="208"/>
      <c r="N183" s="209"/>
      <c r="O183" s="209"/>
      <c r="P183" s="210">
        <f>SUM(P184:P209)</f>
        <v>0</v>
      </c>
      <c r="Q183" s="209"/>
      <c r="R183" s="210">
        <f>SUM(R184:R209)</f>
        <v>68.099224079999999</v>
      </c>
      <c r="S183" s="209"/>
      <c r="T183" s="211">
        <f>SUM(T184:T209)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2" t="s">
        <v>84</v>
      </c>
      <c r="AT183" s="213" t="s">
        <v>75</v>
      </c>
      <c r="AU183" s="213" t="s">
        <v>84</v>
      </c>
      <c r="AY183" s="212" t="s">
        <v>127</v>
      </c>
      <c r="BK183" s="214">
        <f>SUM(BK184:BK209)</f>
        <v>0</v>
      </c>
    </row>
    <row r="184" s="2" customFormat="1" ht="33" customHeight="1">
      <c r="A184" s="37"/>
      <c r="B184" s="38"/>
      <c r="C184" s="217" t="s">
        <v>198</v>
      </c>
      <c r="D184" s="217" t="s">
        <v>129</v>
      </c>
      <c r="E184" s="218" t="s">
        <v>685</v>
      </c>
      <c r="F184" s="219" t="s">
        <v>686</v>
      </c>
      <c r="G184" s="220" t="s">
        <v>170</v>
      </c>
      <c r="H184" s="221">
        <v>52</v>
      </c>
      <c r="I184" s="222"/>
      <c r="J184" s="223">
        <f>ROUND(I184*H184,2)</f>
        <v>0</v>
      </c>
      <c r="K184" s="219" t="s">
        <v>133</v>
      </c>
      <c r="L184" s="43"/>
      <c r="M184" s="224" t="s">
        <v>1</v>
      </c>
      <c r="N184" s="225" t="s">
        <v>41</v>
      </c>
      <c r="O184" s="90"/>
      <c r="P184" s="226">
        <f>O184*H184</f>
        <v>0</v>
      </c>
      <c r="Q184" s="226">
        <v>0.28081</v>
      </c>
      <c r="R184" s="226">
        <f>Q184*H184</f>
        <v>14.602119999999999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134</v>
      </c>
      <c r="AT184" s="228" t="s">
        <v>129</v>
      </c>
      <c r="AU184" s="228" t="s">
        <v>86</v>
      </c>
      <c r="AY184" s="16" t="s">
        <v>127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84</v>
      </c>
      <c r="BK184" s="229">
        <f>ROUND(I184*H184,2)</f>
        <v>0</v>
      </c>
      <c r="BL184" s="16" t="s">
        <v>134</v>
      </c>
      <c r="BM184" s="228" t="s">
        <v>687</v>
      </c>
    </row>
    <row r="185" s="2" customFormat="1">
      <c r="A185" s="37"/>
      <c r="B185" s="38"/>
      <c r="C185" s="39"/>
      <c r="D185" s="230" t="s">
        <v>136</v>
      </c>
      <c r="E185" s="39"/>
      <c r="F185" s="231" t="s">
        <v>688</v>
      </c>
      <c r="G185" s="39"/>
      <c r="H185" s="39"/>
      <c r="I185" s="232"/>
      <c r="J185" s="39"/>
      <c r="K185" s="39"/>
      <c r="L185" s="43"/>
      <c r="M185" s="233"/>
      <c r="N185" s="23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136</v>
      </c>
      <c r="AU185" s="16" t="s">
        <v>86</v>
      </c>
    </row>
    <row r="186" s="13" customFormat="1">
      <c r="A186" s="13"/>
      <c r="B186" s="235"/>
      <c r="C186" s="236"/>
      <c r="D186" s="230" t="s">
        <v>159</v>
      </c>
      <c r="E186" s="237" t="s">
        <v>1</v>
      </c>
      <c r="F186" s="238" t="s">
        <v>624</v>
      </c>
      <c r="G186" s="236"/>
      <c r="H186" s="239">
        <v>23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159</v>
      </c>
      <c r="AU186" s="245" t="s">
        <v>86</v>
      </c>
      <c r="AV186" s="13" t="s">
        <v>86</v>
      </c>
      <c r="AW186" s="13" t="s">
        <v>32</v>
      </c>
      <c r="AX186" s="13" t="s">
        <v>76</v>
      </c>
      <c r="AY186" s="245" t="s">
        <v>127</v>
      </c>
    </row>
    <row r="187" s="13" customFormat="1">
      <c r="A187" s="13"/>
      <c r="B187" s="235"/>
      <c r="C187" s="236"/>
      <c r="D187" s="230" t="s">
        <v>159</v>
      </c>
      <c r="E187" s="237" t="s">
        <v>1</v>
      </c>
      <c r="F187" s="238" t="s">
        <v>625</v>
      </c>
      <c r="G187" s="236"/>
      <c r="H187" s="239">
        <v>29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159</v>
      </c>
      <c r="AU187" s="245" t="s">
        <v>86</v>
      </c>
      <c r="AV187" s="13" t="s">
        <v>86</v>
      </c>
      <c r="AW187" s="13" t="s">
        <v>32</v>
      </c>
      <c r="AX187" s="13" t="s">
        <v>76</v>
      </c>
      <c r="AY187" s="245" t="s">
        <v>127</v>
      </c>
    </row>
    <row r="188" s="14" customFormat="1">
      <c r="A188" s="14"/>
      <c r="B188" s="260"/>
      <c r="C188" s="261"/>
      <c r="D188" s="230" t="s">
        <v>159</v>
      </c>
      <c r="E188" s="262" t="s">
        <v>1</v>
      </c>
      <c r="F188" s="263" t="s">
        <v>293</v>
      </c>
      <c r="G188" s="261"/>
      <c r="H188" s="264">
        <v>52</v>
      </c>
      <c r="I188" s="265"/>
      <c r="J188" s="261"/>
      <c r="K188" s="261"/>
      <c r="L188" s="266"/>
      <c r="M188" s="267"/>
      <c r="N188" s="268"/>
      <c r="O188" s="268"/>
      <c r="P188" s="268"/>
      <c r="Q188" s="268"/>
      <c r="R188" s="268"/>
      <c r="S188" s="268"/>
      <c r="T188" s="26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0" t="s">
        <v>159</v>
      </c>
      <c r="AU188" s="270" t="s">
        <v>86</v>
      </c>
      <c r="AV188" s="14" t="s">
        <v>134</v>
      </c>
      <c r="AW188" s="14" t="s">
        <v>32</v>
      </c>
      <c r="AX188" s="14" t="s">
        <v>84</v>
      </c>
      <c r="AY188" s="270" t="s">
        <v>127</v>
      </c>
    </row>
    <row r="189" s="2" customFormat="1" ht="33" customHeight="1">
      <c r="A189" s="37"/>
      <c r="B189" s="38"/>
      <c r="C189" s="217" t="s">
        <v>204</v>
      </c>
      <c r="D189" s="217" t="s">
        <v>129</v>
      </c>
      <c r="E189" s="218" t="s">
        <v>689</v>
      </c>
      <c r="F189" s="219" t="s">
        <v>690</v>
      </c>
      <c r="G189" s="220" t="s">
        <v>170</v>
      </c>
      <c r="H189" s="221">
        <v>59.133000000000003</v>
      </c>
      <c r="I189" s="222"/>
      <c r="J189" s="223">
        <f>ROUND(I189*H189,2)</f>
        <v>0</v>
      </c>
      <c r="K189" s="219" t="s">
        <v>1</v>
      </c>
      <c r="L189" s="43"/>
      <c r="M189" s="224" t="s">
        <v>1</v>
      </c>
      <c r="N189" s="225" t="s">
        <v>41</v>
      </c>
      <c r="O189" s="90"/>
      <c r="P189" s="226">
        <f>O189*H189</f>
        <v>0</v>
      </c>
      <c r="Q189" s="226">
        <v>0.26375999999999999</v>
      </c>
      <c r="R189" s="226">
        <f>Q189*H189</f>
        <v>15.59692008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134</v>
      </c>
      <c r="AT189" s="228" t="s">
        <v>129</v>
      </c>
      <c r="AU189" s="228" t="s">
        <v>86</v>
      </c>
      <c r="AY189" s="16" t="s">
        <v>127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84</v>
      </c>
      <c r="BK189" s="229">
        <f>ROUND(I189*H189,2)</f>
        <v>0</v>
      </c>
      <c r="BL189" s="16" t="s">
        <v>134</v>
      </c>
      <c r="BM189" s="228" t="s">
        <v>691</v>
      </c>
    </row>
    <row r="190" s="2" customFormat="1">
      <c r="A190" s="37"/>
      <c r="B190" s="38"/>
      <c r="C190" s="39"/>
      <c r="D190" s="230" t="s">
        <v>136</v>
      </c>
      <c r="E190" s="39"/>
      <c r="F190" s="231" t="s">
        <v>692</v>
      </c>
      <c r="G190" s="39"/>
      <c r="H190" s="39"/>
      <c r="I190" s="232"/>
      <c r="J190" s="39"/>
      <c r="K190" s="39"/>
      <c r="L190" s="43"/>
      <c r="M190" s="233"/>
      <c r="N190" s="23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136</v>
      </c>
      <c r="AU190" s="16" t="s">
        <v>86</v>
      </c>
    </row>
    <row r="191" s="13" customFormat="1">
      <c r="A191" s="13"/>
      <c r="B191" s="235"/>
      <c r="C191" s="236"/>
      <c r="D191" s="230" t="s">
        <v>159</v>
      </c>
      <c r="E191" s="237" t="s">
        <v>1</v>
      </c>
      <c r="F191" s="238" t="s">
        <v>693</v>
      </c>
      <c r="G191" s="236"/>
      <c r="H191" s="239">
        <v>59.133000000000003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159</v>
      </c>
      <c r="AU191" s="245" t="s">
        <v>86</v>
      </c>
      <c r="AV191" s="13" t="s">
        <v>86</v>
      </c>
      <c r="AW191" s="13" t="s">
        <v>32</v>
      </c>
      <c r="AX191" s="13" t="s">
        <v>84</v>
      </c>
      <c r="AY191" s="245" t="s">
        <v>127</v>
      </c>
    </row>
    <row r="192" s="2" customFormat="1" ht="24.15" customHeight="1">
      <c r="A192" s="37"/>
      <c r="B192" s="38"/>
      <c r="C192" s="217" t="s">
        <v>8</v>
      </c>
      <c r="D192" s="217" t="s">
        <v>129</v>
      </c>
      <c r="E192" s="218" t="s">
        <v>694</v>
      </c>
      <c r="F192" s="219" t="s">
        <v>695</v>
      </c>
      <c r="G192" s="220" t="s">
        <v>156</v>
      </c>
      <c r="H192" s="221">
        <v>1.3480000000000001</v>
      </c>
      <c r="I192" s="222"/>
      <c r="J192" s="223">
        <f>ROUND(I192*H192,2)</f>
        <v>0</v>
      </c>
      <c r="K192" s="219" t="s">
        <v>133</v>
      </c>
      <c r="L192" s="43"/>
      <c r="M192" s="224" t="s">
        <v>1</v>
      </c>
      <c r="N192" s="225" t="s">
        <v>41</v>
      </c>
      <c r="O192" s="90"/>
      <c r="P192" s="226">
        <f>O192*H192</f>
        <v>0</v>
      </c>
      <c r="Q192" s="226">
        <v>1.48</v>
      </c>
      <c r="R192" s="226">
        <f>Q192*H192</f>
        <v>1.9950400000000002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134</v>
      </c>
      <c r="AT192" s="228" t="s">
        <v>129</v>
      </c>
      <c r="AU192" s="228" t="s">
        <v>86</v>
      </c>
      <c r="AY192" s="16" t="s">
        <v>127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84</v>
      </c>
      <c r="BK192" s="229">
        <f>ROUND(I192*H192,2)</f>
        <v>0</v>
      </c>
      <c r="BL192" s="16" t="s">
        <v>134</v>
      </c>
      <c r="BM192" s="228" t="s">
        <v>696</v>
      </c>
    </row>
    <row r="193" s="2" customFormat="1">
      <c r="A193" s="37"/>
      <c r="B193" s="38"/>
      <c r="C193" s="39"/>
      <c r="D193" s="230" t="s">
        <v>136</v>
      </c>
      <c r="E193" s="39"/>
      <c r="F193" s="231" t="s">
        <v>697</v>
      </c>
      <c r="G193" s="39"/>
      <c r="H193" s="39"/>
      <c r="I193" s="232"/>
      <c r="J193" s="39"/>
      <c r="K193" s="39"/>
      <c r="L193" s="43"/>
      <c r="M193" s="233"/>
      <c r="N193" s="23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136</v>
      </c>
      <c r="AU193" s="16" t="s">
        <v>86</v>
      </c>
    </row>
    <row r="194" s="13" customFormat="1">
      <c r="A194" s="13"/>
      <c r="B194" s="235"/>
      <c r="C194" s="236"/>
      <c r="D194" s="230" t="s">
        <v>159</v>
      </c>
      <c r="E194" s="237" t="s">
        <v>1</v>
      </c>
      <c r="F194" s="238" t="s">
        <v>698</v>
      </c>
      <c r="G194" s="236"/>
      <c r="H194" s="239">
        <v>1.3480000000000001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159</v>
      </c>
      <c r="AU194" s="245" t="s">
        <v>86</v>
      </c>
      <c r="AV194" s="13" t="s">
        <v>86</v>
      </c>
      <c r="AW194" s="13" t="s">
        <v>32</v>
      </c>
      <c r="AX194" s="13" t="s">
        <v>84</v>
      </c>
      <c r="AY194" s="245" t="s">
        <v>127</v>
      </c>
    </row>
    <row r="195" s="2" customFormat="1" ht="21.75" customHeight="1">
      <c r="A195" s="37"/>
      <c r="B195" s="38"/>
      <c r="C195" s="217" t="s">
        <v>216</v>
      </c>
      <c r="D195" s="217" t="s">
        <v>129</v>
      </c>
      <c r="E195" s="218" t="s">
        <v>699</v>
      </c>
      <c r="F195" s="219" t="s">
        <v>700</v>
      </c>
      <c r="G195" s="220" t="s">
        <v>170</v>
      </c>
      <c r="H195" s="221">
        <v>267.81900000000002</v>
      </c>
      <c r="I195" s="222"/>
      <c r="J195" s="223">
        <f>ROUND(I195*H195,2)</f>
        <v>0</v>
      </c>
      <c r="K195" s="219" t="s">
        <v>133</v>
      </c>
      <c r="L195" s="43"/>
      <c r="M195" s="224" t="s">
        <v>1</v>
      </c>
      <c r="N195" s="225" t="s">
        <v>41</v>
      </c>
      <c r="O195" s="90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134</v>
      </c>
      <c r="AT195" s="228" t="s">
        <v>129</v>
      </c>
      <c r="AU195" s="228" t="s">
        <v>86</v>
      </c>
      <c r="AY195" s="16" t="s">
        <v>127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84</v>
      </c>
      <c r="BK195" s="229">
        <f>ROUND(I195*H195,2)</f>
        <v>0</v>
      </c>
      <c r="BL195" s="16" t="s">
        <v>134</v>
      </c>
      <c r="BM195" s="228" t="s">
        <v>701</v>
      </c>
    </row>
    <row r="196" s="2" customFormat="1">
      <c r="A196" s="37"/>
      <c r="B196" s="38"/>
      <c r="C196" s="39"/>
      <c r="D196" s="230" t="s">
        <v>136</v>
      </c>
      <c r="E196" s="39"/>
      <c r="F196" s="231" t="s">
        <v>702</v>
      </c>
      <c r="G196" s="39"/>
      <c r="H196" s="39"/>
      <c r="I196" s="232"/>
      <c r="J196" s="39"/>
      <c r="K196" s="39"/>
      <c r="L196" s="43"/>
      <c r="M196" s="233"/>
      <c r="N196" s="23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136</v>
      </c>
      <c r="AU196" s="16" t="s">
        <v>86</v>
      </c>
    </row>
    <row r="197" s="13" customFormat="1">
      <c r="A197" s="13"/>
      <c r="B197" s="235"/>
      <c r="C197" s="236"/>
      <c r="D197" s="230" t="s">
        <v>159</v>
      </c>
      <c r="E197" s="237" t="s">
        <v>1</v>
      </c>
      <c r="F197" s="238" t="s">
        <v>703</v>
      </c>
      <c r="G197" s="236"/>
      <c r="H197" s="239">
        <v>267.81900000000002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159</v>
      </c>
      <c r="AU197" s="245" t="s">
        <v>86</v>
      </c>
      <c r="AV197" s="13" t="s">
        <v>86</v>
      </c>
      <c r="AW197" s="13" t="s">
        <v>32</v>
      </c>
      <c r="AX197" s="13" t="s">
        <v>84</v>
      </c>
      <c r="AY197" s="245" t="s">
        <v>127</v>
      </c>
    </row>
    <row r="198" s="2" customFormat="1" ht="33" customHeight="1">
      <c r="A198" s="37"/>
      <c r="B198" s="38"/>
      <c r="C198" s="217" t="s">
        <v>222</v>
      </c>
      <c r="D198" s="217" t="s">
        <v>129</v>
      </c>
      <c r="E198" s="218" t="s">
        <v>704</v>
      </c>
      <c r="F198" s="219" t="s">
        <v>705</v>
      </c>
      <c r="G198" s="220" t="s">
        <v>170</v>
      </c>
      <c r="H198" s="221">
        <v>86.105999999999995</v>
      </c>
      <c r="I198" s="222"/>
      <c r="J198" s="223">
        <f>ROUND(I198*H198,2)</f>
        <v>0</v>
      </c>
      <c r="K198" s="219" t="s">
        <v>133</v>
      </c>
      <c r="L198" s="43"/>
      <c r="M198" s="224" t="s">
        <v>1</v>
      </c>
      <c r="N198" s="225" t="s">
        <v>41</v>
      </c>
      <c r="O198" s="90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134</v>
      </c>
      <c r="AT198" s="228" t="s">
        <v>129</v>
      </c>
      <c r="AU198" s="228" t="s">
        <v>86</v>
      </c>
      <c r="AY198" s="16" t="s">
        <v>127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84</v>
      </c>
      <c r="BK198" s="229">
        <f>ROUND(I198*H198,2)</f>
        <v>0</v>
      </c>
      <c r="BL198" s="16" t="s">
        <v>134</v>
      </c>
      <c r="BM198" s="228" t="s">
        <v>706</v>
      </c>
    </row>
    <row r="199" s="2" customFormat="1">
      <c r="A199" s="37"/>
      <c r="B199" s="38"/>
      <c r="C199" s="39"/>
      <c r="D199" s="230" t="s">
        <v>136</v>
      </c>
      <c r="E199" s="39"/>
      <c r="F199" s="231" t="s">
        <v>707</v>
      </c>
      <c r="G199" s="39"/>
      <c r="H199" s="39"/>
      <c r="I199" s="232"/>
      <c r="J199" s="39"/>
      <c r="K199" s="39"/>
      <c r="L199" s="43"/>
      <c r="M199" s="233"/>
      <c r="N199" s="234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136</v>
      </c>
      <c r="AU199" s="16" t="s">
        <v>86</v>
      </c>
    </row>
    <row r="200" s="2" customFormat="1" ht="24.15" customHeight="1">
      <c r="A200" s="37"/>
      <c r="B200" s="38"/>
      <c r="C200" s="217" t="s">
        <v>229</v>
      </c>
      <c r="D200" s="217" t="s">
        <v>129</v>
      </c>
      <c r="E200" s="218" t="s">
        <v>708</v>
      </c>
      <c r="F200" s="219" t="s">
        <v>709</v>
      </c>
      <c r="G200" s="220" t="s">
        <v>170</v>
      </c>
      <c r="H200" s="221">
        <v>122.58</v>
      </c>
      <c r="I200" s="222"/>
      <c r="J200" s="223">
        <f>ROUND(I200*H200,2)</f>
        <v>0</v>
      </c>
      <c r="K200" s="219" t="s">
        <v>133</v>
      </c>
      <c r="L200" s="43"/>
      <c r="M200" s="224" t="s">
        <v>1</v>
      </c>
      <c r="N200" s="225" t="s">
        <v>41</v>
      </c>
      <c r="O200" s="90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134</v>
      </c>
      <c r="AT200" s="228" t="s">
        <v>129</v>
      </c>
      <c r="AU200" s="228" t="s">
        <v>86</v>
      </c>
      <c r="AY200" s="16" t="s">
        <v>127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84</v>
      </c>
      <c r="BK200" s="229">
        <f>ROUND(I200*H200,2)</f>
        <v>0</v>
      </c>
      <c r="BL200" s="16" t="s">
        <v>134</v>
      </c>
      <c r="BM200" s="228" t="s">
        <v>710</v>
      </c>
    </row>
    <row r="201" s="2" customFormat="1">
      <c r="A201" s="37"/>
      <c r="B201" s="38"/>
      <c r="C201" s="39"/>
      <c r="D201" s="230" t="s">
        <v>136</v>
      </c>
      <c r="E201" s="39"/>
      <c r="F201" s="231" t="s">
        <v>711</v>
      </c>
      <c r="G201" s="39"/>
      <c r="H201" s="39"/>
      <c r="I201" s="232"/>
      <c r="J201" s="39"/>
      <c r="K201" s="39"/>
      <c r="L201" s="43"/>
      <c r="M201" s="233"/>
      <c r="N201" s="234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136</v>
      </c>
      <c r="AU201" s="16" t="s">
        <v>86</v>
      </c>
    </row>
    <row r="202" s="13" customFormat="1">
      <c r="A202" s="13"/>
      <c r="B202" s="235"/>
      <c r="C202" s="236"/>
      <c r="D202" s="230" t="s">
        <v>159</v>
      </c>
      <c r="E202" s="237" t="s">
        <v>1</v>
      </c>
      <c r="F202" s="238" t="s">
        <v>712</v>
      </c>
      <c r="G202" s="236"/>
      <c r="H202" s="239">
        <v>122.58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159</v>
      </c>
      <c r="AU202" s="245" t="s">
        <v>86</v>
      </c>
      <c r="AV202" s="13" t="s">
        <v>86</v>
      </c>
      <c r="AW202" s="13" t="s">
        <v>32</v>
      </c>
      <c r="AX202" s="13" t="s">
        <v>84</v>
      </c>
      <c r="AY202" s="245" t="s">
        <v>127</v>
      </c>
    </row>
    <row r="203" s="2" customFormat="1" ht="24.15" customHeight="1">
      <c r="A203" s="37"/>
      <c r="B203" s="38"/>
      <c r="C203" s="217" t="s">
        <v>235</v>
      </c>
      <c r="D203" s="217" t="s">
        <v>129</v>
      </c>
      <c r="E203" s="218" t="s">
        <v>713</v>
      </c>
      <c r="F203" s="219" t="s">
        <v>714</v>
      </c>
      <c r="G203" s="220" t="s">
        <v>170</v>
      </c>
      <c r="H203" s="221">
        <v>194.44</v>
      </c>
      <c r="I203" s="222"/>
      <c r="J203" s="223">
        <f>ROUND(I203*H203,2)</f>
        <v>0</v>
      </c>
      <c r="K203" s="219" t="s">
        <v>133</v>
      </c>
      <c r="L203" s="43"/>
      <c r="M203" s="224" t="s">
        <v>1</v>
      </c>
      <c r="N203" s="225" t="s">
        <v>41</v>
      </c>
      <c r="O203" s="90"/>
      <c r="P203" s="226">
        <f>O203*H203</f>
        <v>0</v>
      </c>
      <c r="Q203" s="226">
        <v>0.1837</v>
      </c>
      <c r="R203" s="226">
        <f>Q203*H203</f>
        <v>35.718628000000002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134</v>
      </c>
      <c r="AT203" s="228" t="s">
        <v>129</v>
      </c>
      <c r="AU203" s="228" t="s">
        <v>86</v>
      </c>
      <c r="AY203" s="16" t="s">
        <v>127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84</v>
      </c>
      <c r="BK203" s="229">
        <f>ROUND(I203*H203,2)</f>
        <v>0</v>
      </c>
      <c r="BL203" s="16" t="s">
        <v>134</v>
      </c>
      <c r="BM203" s="228" t="s">
        <v>715</v>
      </c>
    </row>
    <row r="204" s="2" customFormat="1">
      <c r="A204" s="37"/>
      <c r="B204" s="38"/>
      <c r="C204" s="39"/>
      <c r="D204" s="230" t="s">
        <v>136</v>
      </c>
      <c r="E204" s="39"/>
      <c r="F204" s="231" t="s">
        <v>716</v>
      </c>
      <c r="G204" s="39"/>
      <c r="H204" s="39"/>
      <c r="I204" s="232"/>
      <c r="J204" s="39"/>
      <c r="K204" s="39"/>
      <c r="L204" s="43"/>
      <c r="M204" s="233"/>
      <c r="N204" s="234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136</v>
      </c>
      <c r="AU204" s="16" t="s">
        <v>86</v>
      </c>
    </row>
    <row r="205" s="13" customFormat="1">
      <c r="A205" s="13"/>
      <c r="B205" s="235"/>
      <c r="C205" s="236"/>
      <c r="D205" s="230" t="s">
        <v>159</v>
      </c>
      <c r="E205" s="237" t="s">
        <v>1</v>
      </c>
      <c r="F205" s="238" t="s">
        <v>717</v>
      </c>
      <c r="G205" s="236"/>
      <c r="H205" s="239">
        <v>290.62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5" t="s">
        <v>159</v>
      </c>
      <c r="AU205" s="245" t="s">
        <v>86</v>
      </c>
      <c r="AV205" s="13" t="s">
        <v>86</v>
      </c>
      <c r="AW205" s="13" t="s">
        <v>32</v>
      </c>
      <c r="AX205" s="13" t="s">
        <v>76</v>
      </c>
      <c r="AY205" s="245" t="s">
        <v>127</v>
      </c>
    </row>
    <row r="206" s="13" customFormat="1">
      <c r="A206" s="13"/>
      <c r="B206" s="235"/>
      <c r="C206" s="236"/>
      <c r="D206" s="230" t="s">
        <v>159</v>
      </c>
      <c r="E206" s="237" t="s">
        <v>1</v>
      </c>
      <c r="F206" s="238" t="s">
        <v>631</v>
      </c>
      <c r="G206" s="236"/>
      <c r="H206" s="239">
        <v>-96.180000000000007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159</v>
      </c>
      <c r="AU206" s="245" t="s">
        <v>86</v>
      </c>
      <c r="AV206" s="13" t="s">
        <v>86</v>
      </c>
      <c r="AW206" s="13" t="s">
        <v>32</v>
      </c>
      <c r="AX206" s="13" t="s">
        <v>76</v>
      </c>
      <c r="AY206" s="245" t="s">
        <v>127</v>
      </c>
    </row>
    <row r="207" s="14" customFormat="1">
      <c r="A207" s="14"/>
      <c r="B207" s="260"/>
      <c r="C207" s="261"/>
      <c r="D207" s="230" t="s">
        <v>159</v>
      </c>
      <c r="E207" s="262" t="s">
        <v>1</v>
      </c>
      <c r="F207" s="263" t="s">
        <v>293</v>
      </c>
      <c r="G207" s="261"/>
      <c r="H207" s="264">
        <v>194.44</v>
      </c>
      <c r="I207" s="265"/>
      <c r="J207" s="261"/>
      <c r="K207" s="261"/>
      <c r="L207" s="266"/>
      <c r="M207" s="267"/>
      <c r="N207" s="268"/>
      <c r="O207" s="268"/>
      <c r="P207" s="268"/>
      <c r="Q207" s="268"/>
      <c r="R207" s="268"/>
      <c r="S207" s="268"/>
      <c r="T207" s="26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0" t="s">
        <v>159</v>
      </c>
      <c r="AU207" s="270" t="s">
        <v>86</v>
      </c>
      <c r="AV207" s="14" t="s">
        <v>134</v>
      </c>
      <c r="AW207" s="14" t="s">
        <v>32</v>
      </c>
      <c r="AX207" s="14" t="s">
        <v>84</v>
      </c>
      <c r="AY207" s="270" t="s">
        <v>127</v>
      </c>
    </row>
    <row r="208" s="2" customFormat="1" ht="24.15" customHeight="1">
      <c r="A208" s="37"/>
      <c r="B208" s="38"/>
      <c r="C208" s="217" t="s">
        <v>239</v>
      </c>
      <c r="D208" s="217" t="s">
        <v>129</v>
      </c>
      <c r="E208" s="218" t="s">
        <v>718</v>
      </c>
      <c r="F208" s="219" t="s">
        <v>719</v>
      </c>
      <c r="G208" s="220" t="s">
        <v>170</v>
      </c>
      <c r="H208" s="221">
        <v>1.8</v>
      </c>
      <c r="I208" s="222"/>
      <c r="J208" s="223">
        <f>ROUND(I208*H208,2)</f>
        <v>0</v>
      </c>
      <c r="K208" s="219" t="s">
        <v>133</v>
      </c>
      <c r="L208" s="43"/>
      <c r="M208" s="224" t="s">
        <v>1</v>
      </c>
      <c r="N208" s="225" t="s">
        <v>41</v>
      </c>
      <c r="O208" s="90"/>
      <c r="P208" s="226">
        <f>O208*H208</f>
        <v>0</v>
      </c>
      <c r="Q208" s="226">
        <v>0.10362</v>
      </c>
      <c r="R208" s="226">
        <f>Q208*H208</f>
        <v>0.18651600000000002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134</v>
      </c>
      <c r="AT208" s="228" t="s">
        <v>129</v>
      </c>
      <c r="AU208" s="228" t="s">
        <v>86</v>
      </c>
      <c r="AY208" s="16" t="s">
        <v>127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84</v>
      </c>
      <c r="BK208" s="229">
        <f>ROUND(I208*H208,2)</f>
        <v>0</v>
      </c>
      <c r="BL208" s="16" t="s">
        <v>134</v>
      </c>
      <c r="BM208" s="228" t="s">
        <v>720</v>
      </c>
    </row>
    <row r="209" s="2" customFormat="1">
      <c r="A209" s="37"/>
      <c r="B209" s="38"/>
      <c r="C209" s="39"/>
      <c r="D209" s="230" t="s">
        <v>136</v>
      </c>
      <c r="E209" s="39"/>
      <c r="F209" s="231" t="s">
        <v>721</v>
      </c>
      <c r="G209" s="39"/>
      <c r="H209" s="39"/>
      <c r="I209" s="232"/>
      <c r="J209" s="39"/>
      <c r="K209" s="39"/>
      <c r="L209" s="43"/>
      <c r="M209" s="233"/>
      <c r="N209" s="23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136</v>
      </c>
      <c r="AU209" s="16" t="s">
        <v>86</v>
      </c>
    </row>
    <row r="210" s="12" customFormat="1" ht="22.8" customHeight="1">
      <c r="A210" s="12"/>
      <c r="B210" s="201"/>
      <c r="C210" s="202"/>
      <c r="D210" s="203" t="s">
        <v>75</v>
      </c>
      <c r="E210" s="215" t="s">
        <v>178</v>
      </c>
      <c r="F210" s="215" t="s">
        <v>722</v>
      </c>
      <c r="G210" s="202"/>
      <c r="H210" s="202"/>
      <c r="I210" s="205"/>
      <c r="J210" s="216">
        <f>BK210</f>
        <v>0</v>
      </c>
      <c r="K210" s="202"/>
      <c r="L210" s="207"/>
      <c r="M210" s="208"/>
      <c r="N210" s="209"/>
      <c r="O210" s="209"/>
      <c r="P210" s="210">
        <f>SUM(P211:P226)</f>
        <v>0</v>
      </c>
      <c r="Q210" s="209"/>
      <c r="R210" s="210">
        <f>SUM(R211:R226)</f>
        <v>0.14058659000000001</v>
      </c>
      <c r="S210" s="209"/>
      <c r="T210" s="211">
        <f>SUM(T211:T226)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2" t="s">
        <v>84</v>
      </c>
      <c r="AT210" s="213" t="s">
        <v>75</v>
      </c>
      <c r="AU210" s="213" t="s">
        <v>84</v>
      </c>
      <c r="AY210" s="212" t="s">
        <v>127</v>
      </c>
      <c r="BK210" s="214">
        <f>SUM(BK211:BK226)</f>
        <v>0</v>
      </c>
    </row>
    <row r="211" s="2" customFormat="1" ht="24.15" customHeight="1">
      <c r="A211" s="37"/>
      <c r="B211" s="38"/>
      <c r="C211" s="217" t="s">
        <v>7</v>
      </c>
      <c r="D211" s="217" t="s">
        <v>129</v>
      </c>
      <c r="E211" s="218" t="s">
        <v>723</v>
      </c>
      <c r="F211" s="219" t="s">
        <v>724</v>
      </c>
      <c r="G211" s="220" t="s">
        <v>146</v>
      </c>
      <c r="H211" s="221">
        <v>401</v>
      </c>
      <c r="I211" s="222"/>
      <c r="J211" s="223">
        <f>ROUND(I211*H211,2)</f>
        <v>0</v>
      </c>
      <c r="K211" s="219" t="s">
        <v>133</v>
      </c>
      <c r="L211" s="43"/>
      <c r="M211" s="224" t="s">
        <v>1</v>
      </c>
      <c r="N211" s="225" t="s">
        <v>41</v>
      </c>
      <c r="O211" s="90"/>
      <c r="P211" s="226">
        <f>O211*H211</f>
        <v>0</v>
      </c>
      <c r="Q211" s="226">
        <v>8.0499999999999992E-06</v>
      </c>
      <c r="R211" s="226">
        <f>Q211*H211</f>
        <v>0.0032280499999999997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134</v>
      </c>
      <c r="AT211" s="228" t="s">
        <v>129</v>
      </c>
      <c r="AU211" s="228" t="s">
        <v>86</v>
      </c>
      <c r="AY211" s="16" t="s">
        <v>127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84</v>
      </c>
      <c r="BK211" s="229">
        <f>ROUND(I211*H211,2)</f>
        <v>0</v>
      </c>
      <c r="BL211" s="16" t="s">
        <v>134</v>
      </c>
      <c r="BM211" s="228" t="s">
        <v>725</v>
      </c>
    </row>
    <row r="212" s="2" customFormat="1">
      <c r="A212" s="37"/>
      <c r="B212" s="38"/>
      <c r="C212" s="39"/>
      <c r="D212" s="230" t="s">
        <v>136</v>
      </c>
      <c r="E212" s="39"/>
      <c r="F212" s="231" t="s">
        <v>726</v>
      </c>
      <c r="G212" s="39"/>
      <c r="H212" s="39"/>
      <c r="I212" s="232"/>
      <c r="J212" s="39"/>
      <c r="K212" s="39"/>
      <c r="L212" s="43"/>
      <c r="M212" s="233"/>
      <c r="N212" s="234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136</v>
      </c>
      <c r="AU212" s="16" t="s">
        <v>86</v>
      </c>
    </row>
    <row r="213" s="13" customFormat="1">
      <c r="A213" s="13"/>
      <c r="B213" s="235"/>
      <c r="C213" s="236"/>
      <c r="D213" s="230" t="s">
        <v>159</v>
      </c>
      <c r="E213" s="237" t="s">
        <v>1</v>
      </c>
      <c r="F213" s="238" t="s">
        <v>727</v>
      </c>
      <c r="G213" s="236"/>
      <c r="H213" s="239">
        <v>401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159</v>
      </c>
      <c r="AU213" s="245" t="s">
        <v>86</v>
      </c>
      <c r="AV213" s="13" t="s">
        <v>86</v>
      </c>
      <c r="AW213" s="13" t="s">
        <v>32</v>
      </c>
      <c r="AX213" s="13" t="s">
        <v>84</v>
      </c>
      <c r="AY213" s="245" t="s">
        <v>127</v>
      </c>
    </row>
    <row r="214" s="2" customFormat="1" ht="24.15" customHeight="1">
      <c r="A214" s="37"/>
      <c r="B214" s="38"/>
      <c r="C214" s="217" t="s">
        <v>248</v>
      </c>
      <c r="D214" s="217" t="s">
        <v>129</v>
      </c>
      <c r="E214" s="218" t="s">
        <v>728</v>
      </c>
      <c r="F214" s="219" t="s">
        <v>729</v>
      </c>
      <c r="G214" s="220" t="s">
        <v>146</v>
      </c>
      <c r="H214" s="221">
        <v>401</v>
      </c>
      <c r="I214" s="222"/>
      <c r="J214" s="223">
        <f>ROUND(I214*H214,2)</f>
        <v>0</v>
      </c>
      <c r="K214" s="219" t="s">
        <v>133</v>
      </c>
      <c r="L214" s="43"/>
      <c r="M214" s="224" t="s">
        <v>1</v>
      </c>
      <c r="N214" s="225" t="s">
        <v>41</v>
      </c>
      <c r="O214" s="90"/>
      <c r="P214" s="226">
        <f>O214*H214</f>
        <v>0</v>
      </c>
      <c r="Q214" s="226">
        <v>0.00033960000000000001</v>
      </c>
      <c r="R214" s="226">
        <f>Q214*H214</f>
        <v>0.13617960000000001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134</v>
      </c>
      <c r="AT214" s="228" t="s">
        <v>129</v>
      </c>
      <c r="AU214" s="228" t="s">
        <v>86</v>
      </c>
      <c r="AY214" s="16" t="s">
        <v>127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84</v>
      </c>
      <c r="BK214" s="229">
        <f>ROUND(I214*H214,2)</f>
        <v>0</v>
      </c>
      <c r="BL214" s="16" t="s">
        <v>134</v>
      </c>
      <c r="BM214" s="228" t="s">
        <v>730</v>
      </c>
    </row>
    <row r="215" s="2" customFormat="1">
      <c r="A215" s="37"/>
      <c r="B215" s="38"/>
      <c r="C215" s="39"/>
      <c r="D215" s="230" t="s">
        <v>136</v>
      </c>
      <c r="E215" s="39"/>
      <c r="F215" s="231" t="s">
        <v>731</v>
      </c>
      <c r="G215" s="39"/>
      <c r="H215" s="39"/>
      <c r="I215" s="232"/>
      <c r="J215" s="39"/>
      <c r="K215" s="39"/>
      <c r="L215" s="43"/>
      <c r="M215" s="233"/>
      <c r="N215" s="23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136</v>
      </c>
      <c r="AU215" s="16" t="s">
        <v>86</v>
      </c>
    </row>
    <row r="216" s="2" customFormat="1" ht="16.5" customHeight="1">
      <c r="A216" s="37"/>
      <c r="B216" s="38"/>
      <c r="C216" s="217" t="s">
        <v>253</v>
      </c>
      <c r="D216" s="217" t="s">
        <v>129</v>
      </c>
      <c r="E216" s="218" t="s">
        <v>732</v>
      </c>
      <c r="F216" s="219" t="s">
        <v>733</v>
      </c>
      <c r="G216" s="220" t="s">
        <v>146</v>
      </c>
      <c r="H216" s="221">
        <v>401</v>
      </c>
      <c r="I216" s="222"/>
      <c r="J216" s="223">
        <f>ROUND(I216*H216,2)</f>
        <v>0</v>
      </c>
      <c r="K216" s="219" t="s">
        <v>133</v>
      </c>
      <c r="L216" s="43"/>
      <c r="M216" s="224" t="s">
        <v>1</v>
      </c>
      <c r="N216" s="225" t="s">
        <v>41</v>
      </c>
      <c r="O216" s="90"/>
      <c r="P216" s="226">
        <f>O216*H216</f>
        <v>0</v>
      </c>
      <c r="Q216" s="226">
        <v>1.2950000000000001E-06</v>
      </c>
      <c r="R216" s="226">
        <f>Q216*H216</f>
        <v>0.00051929500000000002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134</v>
      </c>
      <c r="AT216" s="228" t="s">
        <v>129</v>
      </c>
      <c r="AU216" s="228" t="s">
        <v>86</v>
      </c>
      <c r="AY216" s="16" t="s">
        <v>127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84</v>
      </c>
      <c r="BK216" s="229">
        <f>ROUND(I216*H216,2)</f>
        <v>0</v>
      </c>
      <c r="BL216" s="16" t="s">
        <v>134</v>
      </c>
      <c r="BM216" s="228" t="s">
        <v>734</v>
      </c>
    </row>
    <row r="217" s="2" customFormat="1">
      <c r="A217" s="37"/>
      <c r="B217" s="38"/>
      <c r="C217" s="39"/>
      <c r="D217" s="230" t="s">
        <v>136</v>
      </c>
      <c r="E217" s="39"/>
      <c r="F217" s="231" t="s">
        <v>735</v>
      </c>
      <c r="G217" s="39"/>
      <c r="H217" s="39"/>
      <c r="I217" s="232"/>
      <c r="J217" s="39"/>
      <c r="K217" s="39"/>
      <c r="L217" s="43"/>
      <c r="M217" s="233"/>
      <c r="N217" s="234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136</v>
      </c>
      <c r="AU217" s="16" t="s">
        <v>86</v>
      </c>
    </row>
    <row r="218" s="13" customFormat="1">
      <c r="A218" s="13"/>
      <c r="B218" s="235"/>
      <c r="C218" s="236"/>
      <c r="D218" s="230" t="s">
        <v>159</v>
      </c>
      <c r="E218" s="237" t="s">
        <v>1</v>
      </c>
      <c r="F218" s="238" t="s">
        <v>727</v>
      </c>
      <c r="G218" s="236"/>
      <c r="H218" s="239">
        <v>401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159</v>
      </c>
      <c r="AU218" s="245" t="s">
        <v>86</v>
      </c>
      <c r="AV218" s="13" t="s">
        <v>86</v>
      </c>
      <c r="AW218" s="13" t="s">
        <v>32</v>
      </c>
      <c r="AX218" s="13" t="s">
        <v>84</v>
      </c>
      <c r="AY218" s="245" t="s">
        <v>127</v>
      </c>
    </row>
    <row r="219" s="2" customFormat="1" ht="21.75" customHeight="1">
      <c r="A219" s="37"/>
      <c r="B219" s="38"/>
      <c r="C219" s="217" t="s">
        <v>257</v>
      </c>
      <c r="D219" s="217" t="s">
        <v>129</v>
      </c>
      <c r="E219" s="218" t="s">
        <v>736</v>
      </c>
      <c r="F219" s="219" t="s">
        <v>737</v>
      </c>
      <c r="G219" s="220" t="s">
        <v>146</v>
      </c>
      <c r="H219" s="221">
        <v>401</v>
      </c>
      <c r="I219" s="222"/>
      <c r="J219" s="223">
        <f>ROUND(I219*H219,2)</f>
        <v>0</v>
      </c>
      <c r="K219" s="219" t="s">
        <v>133</v>
      </c>
      <c r="L219" s="43"/>
      <c r="M219" s="224" t="s">
        <v>1</v>
      </c>
      <c r="N219" s="225" t="s">
        <v>41</v>
      </c>
      <c r="O219" s="90"/>
      <c r="P219" s="226">
        <f>O219*H219</f>
        <v>0</v>
      </c>
      <c r="Q219" s="226">
        <v>1.6449999999999999E-06</v>
      </c>
      <c r="R219" s="226">
        <f>Q219*H219</f>
        <v>0.00065964499999999994</v>
      </c>
      <c r="S219" s="226">
        <v>0</v>
      </c>
      <c r="T219" s="22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8" t="s">
        <v>134</v>
      </c>
      <c r="AT219" s="228" t="s">
        <v>129</v>
      </c>
      <c r="AU219" s="228" t="s">
        <v>86</v>
      </c>
      <c r="AY219" s="16" t="s">
        <v>127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6" t="s">
        <v>84</v>
      </c>
      <c r="BK219" s="229">
        <f>ROUND(I219*H219,2)</f>
        <v>0</v>
      </c>
      <c r="BL219" s="16" t="s">
        <v>134</v>
      </c>
      <c r="BM219" s="228" t="s">
        <v>738</v>
      </c>
    </row>
    <row r="220" s="2" customFormat="1">
      <c r="A220" s="37"/>
      <c r="B220" s="38"/>
      <c r="C220" s="39"/>
      <c r="D220" s="230" t="s">
        <v>136</v>
      </c>
      <c r="E220" s="39"/>
      <c r="F220" s="231" t="s">
        <v>739</v>
      </c>
      <c r="G220" s="39"/>
      <c r="H220" s="39"/>
      <c r="I220" s="232"/>
      <c r="J220" s="39"/>
      <c r="K220" s="39"/>
      <c r="L220" s="43"/>
      <c r="M220" s="233"/>
      <c r="N220" s="234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136</v>
      </c>
      <c r="AU220" s="16" t="s">
        <v>86</v>
      </c>
    </row>
    <row r="221" s="2" customFormat="1" ht="24.15" customHeight="1">
      <c r="A221" s="37"/>
      <c r="B221" s="38"/>
      <c r="C221" s="217" t="s">
        <v>262</v>
      </c>
      <c r="D221" s="217" t="s">
        <v>129</v>
      </c>
      <c r="E221" s="218" t="s">
        <v>740</v>
      </c>
      <c r="F221" s="219" t="s">
        <v>741</v>
      </c>
      <c r="G221" s="220" t="s">
        <v>146</v>
      </c>
      <c r="H221" s="221">
        <v>28</v>
      </c>
      <c r="I221" s="222"/>
      <c r="J221" s="223">
        <f>ROUND(I221*H221,2)</f>
        <v>0</v>
      </c>
      <c r="K221" s="219" t="s">
        <v>133</v>
      </c>
      <c r="L221" s="43"/>
      <c r="M221" s="224" t="s">
        <v>1</v>
      </c>
      <c r="N221" s="225" t="s">
        <v>41</v>
      </c>
      <c r="O221" s="90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8" t="s">
        <v>134</v>
      </c>
      <c r="AT221" s="228" t="s">
        <v>129</v>
      </c>
      <c r="AU221" s="228" t="s">
        <v>86</v>
      </c>
      <c r="AY221" s="16" t="s">
        <v>127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6" t="s">
        <v>84</v>
      </c>
      <c r="BK221" s="229">
        <f>ROUND(I221*H221,2)</f>
        <v>0</v>
      </c>
      <c r="BL221" s="16" t="s">
        <v>134</v>
      </c>
      <c r="BM221" s="228" t="s">
        <v>742</v>
      </c>
    </row>
    <row r="222" s="2" customFormat="1">
      <c r="A222" s="37"/>
      <c r="B222" s="38"/>
      <c r="C222" s="39"/>
      <c r="D222" s="230" t="s">
        <v>136</v>
      </c>
      <c r="E222" s="39"/>
      <c r="F222" s="231" t="s">
        <v>743</v>
      </c>
      <c r="G222" s="39"/>
      <c r="H222" s="39"/>
      <c r="I222" s="232"/>
      <c r="J222" s="39"/>
      <c r="K222" s="39"/>
      <c r="L222" s="43"/>
      <c r="M222" s="233"/>
      <c r="N222" s="234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136</v>
      </c>
      <c r="AU222" s="16" t="s">
        <v>86</v>
      </c>
    </row>
    <row r="223" s="13" customFormat="1">
      <c r="A223" s="13"/>
      <c r="B223" s="235"/>
      <c r="C223" s="236"/>
      <c r="D223" s="230" t="s">
        <v>159</v>
      </c>
      <c r="E223" s="237" t="s">
        <v>1</v>
      </c>
      <c r="F223" s="238" t="s">
        <v>658</v>
      </c>
      <c r="G223" s="236"/>
      <c r="H223" s="239">
        <v>28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5" t="s">
        <v>159</v>
      </c>
      <c r="AU223" s="245" t="s">
        <v>86</v>
      </c>
      <c r="AV223" s="13" t="s">
        <v>86</v>
      </c>
      <c r="AW223" s="13" t="s">
        <v>32</v>
      </c>
      <c r="AX223" s="13" t="s">
        <v>84</v>
      </c>
      <c r="AY223" s="245" t="s">
        <v>127</v>
      </c>
    </row>
    <row r="224" s="2" customFormat="1" ht="33" customHeight="1">
      <c r="A224" s="37"/>
      <c r="B224" s="38"/>
      <c r="C224" s="217" t="s">
        <v>269</v>
      </c>
      <c r="D224" s="217" t="s">
        <v>129</v>
      </c>
      <c r="E224" s="218" t="s">
        <v>744</v>
      </c>
      <c r="F224" s="219" t="s">
        <v>745</v>
      </c>
      <c r="G224" s="220" t="s">
        <v>170</v>
      </c>
      <c r="H224" s="221">
        <v>194.62000000000001</v>
      </c>
      <c r="I224" s="222"/>
      <c r="J224" s="223">
        <f>ROUND(I224*H224,2)</f>
        <v>0</v>
      </c>
      <c r="K224" s="219" t="s">
        <v>133</v>
      </c>
      <c r="L224" s="43"/>
      <c r="M224" s="224" t="s">
        <v>1</v>
      </c>
      <c r="N224" s="225" t="s">
        <v>41</v>
      </c>
      <c r="O224" s="90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8" t="s">
        <v>134</v>
      </c>
      <c r="AT224" s="228" t="s">
        <v>129</v>
      </c>
      <c r="AU224" s="228" t="s">
        <v>86</v>
      </c>
      <c r="AY224" s="16" t="s">
        <v>127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6" t="s">
        <v>84</v>
      </c>
      <c r="BK224" s="229">
        <f>ROUND(I224*H224,2)</f>
        <v>0</v>
      </c>
      <c r="BL224" s="16" t="s">
        <v>134</v>
      </c>
      <c r="BM224" s="228" t="s">
        <v>746</v>
      </c>
    </row>
    <row r="225" s="2" customFormat="1">
      <c r="A225" s="37"/>
      <c r="B225" s="38"/>
      <c r="C225" s="39"/>
      <c r="D225" s="230" t="s">
        <v>136</v>
      </c>
      <c r="E225" s="39"/>
      <c r="F225" s="231" t="s">
        <v>747</v>
      </c>
      <c r="G225" s="39"/>
      <c r="H225" s="39"/>
      <c r="I225" s="232"/>
      <c r="J225" s="39"/>
      <c r="K225" s="39"/>
      <c r="L225" s="43"/>
      <c r="M225" s="233"/>
      <c r="N225" s="234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136</v>
      </c>
      <c r="AU225" s="16" t="s">
        <v>86</v>
      </c>
    </row>
    <row r="226" s="13" customFormat="1">
      <c r="A226" s="13"/>
      <c r="B226" s="235"/>
      <c r="C226" s="236"/>
      <c r="D226" s="230" t="s">
        <v>159</v>
      </c>
      <c r="E226" s="237" t="s">
        <v>1</v>
      </c>
      <c r="F226" s="238" t="s">
        <v>748</v>
      </c>
      <c r="G226" s="236"/>
      <c r="H226" s="239">
        <v>194.62000000000001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159</v>
      </c>
      <c r="AU226" s="245" t="s">
        <v>86</v>
      </c>
      <c r="AV226" s="13" t="s">
        <v>86</v>
      </c>
      <c r="AW226" s="13" t="s">
        <v>32</v>
      </c>
      <c r="AX226" s="13" t="s">
        <v>84</v>
      </c>
      <c r="AY226" s="245" t="s">
        <v>127</v>
      </c>
    </row>
    <row r="227" s="12" customFormat="1" ht="22.8" customHeight="1">
      <c r="A227" s="12"/>
      <c r="B227" s="201"/>
      <c r="C227" s="202"/>
      <c r="D227" s="203" t="s">
        <v>75</v>
      </c>
      <c r="E227" s="215" t="s">
        <v>749</v>
      </c>
      <c r="F227" s="215" t="s">
        <v>750</v>
      </c>
      <c r="G227" s="202"/>
      <c r="H227" s="202"/>
      <c r="I227" s="205"/>
      <c r="J227" s="216">
        <f>BK227</f>
        <v>0</v>
      </c>
      <c r="K227" s="202"/>
      <c r="L227" s="207"/>
      <c r="M227" s="208"/>
      <c r="N227" s="209"/>
      <c r="O227" s="209"/>
      <c r="P227" s="210">
        <f>SUM(P228:P236)</f>
        <v>0</v>
      </c>
      <c r="Q227" s="209"/>
      <c r="R227" s="210">
        <f>SUM(R228:R236)</f>
        <v>0</v>
      </c>
      <c r="S227" s="209"/>
      <c r="T227" s="211">
        <f>SUM(T228:T236)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2" t="s">
        <v>84</v>
      </c>
      <c r="AT227" s="213" t="s">
        <v>75</v>
      </c>
      <c r="AU227" s="213" t="s">
        <v>84</v>
      </c>
      <c r="AY227" s="212" t="s">
        <v>127</v>
      </c>
      <c r="BK227" s="214">
        <f>SUM(BK228:BK236)</f>
        <v>0</v>
      </c>
    </row>
    <row r="228" s="2" customFormat="1" ht="21.75" customHeight="1">
      <c r="A228" s="37"/>
      <c r="B228" s="38"/>
      <c r="C228" s="217" t="s">
        <v>359</v>
      </c>
      <c r="D228" s="217" t="s">
        <v>129</v>
      </c>
      <c r="E228" s="218" t="s">
        <v>751</v>
      </c>
      <c r="F228" s="219" t="s">
        <v>752</v>
      </c>
      <c r="G228" s="220" t="s">
        <v>208</v>
      </c>
      <c r="H228" s="221">
        <v>264.67599999999999</v>
      </c>
      <c r="I228" s="222"/>
      <c r="J228" s="223">
        <f>ROUND(I228*H228,2)</f>
        <v>0</v>
      </c>
      <c r="K228" s="219" t="s">
        <v>133</v>
      </c>
      <c r="L228" s="43"/>
      <c r="M228" s="224" t="s">
        <v>1</v>
      </c>
      <c r="N228" s="225" t="s">
        <v>41</v>
      </c>
      <c r="O228" s="90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8" t="s">
        <v>134</v>
      </c>
      <c r="AT228" s="228" t="s">
        <v>129</v>
      </c>
      <c r="AU228" s="228" t="s">
        <v>86</v>
      </c>
      <c r="AY228" s="16" t="s">
        <v>127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6" t="s">
        <v>84</v>
      </c>
      <c r="BK228" s="229">
        <f>ROUND(I228*H228,2)</f>
        <v>0</v>
      </c>
      <c r="BL228" s="16" t="s">
        <v>134</v>
      </c>
      <c r="BM228" s="228" t="s">
        <v>753</v>
      </c>
    </row>
    <row r="229" s="2" customFormat="1">
      <c r="A229" s="37"/>
      <c r="B229" s="38"/>
      <c r="C229" s="39"/>
      <c r="D229" s="230" t="s">
        <v>136</v>
      </c>
      <c r="E229" s="39"/>
      <c r="F229" s="231" t="s">
        <v>754</v>
      </c>
      <c r="G229" s="39"/>
      <c r="H229" s="39"/>
      <c r="I229" s="232"/>
      <c r="J229" s="39"/>
      <c r="K229" s="39"/>
      <c r="L229" s="43"/>
      <c r="M229" s="233"/>
      <c r="N229" s="234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136</v>
      </c>
      <c r="AU229" s="16" t="s">
        <v>86</v>
      </c>
    </row>
    <row r="230" s="2" customFormat="1" ht="24.15" customHeight="1">
      <c r="A230" s="37"/>
      <c r="B230" s="38"/>
      <c r="C230" s="217" t="s">
        <v>363</v>
      </c>
      <c r="D230" s="217" t="s">
        <v>129</v>
      </c>
      <c r="E230" s="218" t="s">
        <v>755</v>
      </c>
      <c r="F230" s="219" t="s">
        <v>756</v>
      </c>
      <c r="G230" s="220" t="s">
        <v>208</v>
      </c>
      <c r="H230" s="221">
        <v>5558.1959999999999</v>
      </c>
      <c r="I230" s="222"/>
      <c r="J230" s="223">
        <f>ROUND(I230*H230,2)</f>
        <v>0</v>
      </c>
      <c r="K230" s="219" t="s">
        <v>133</v>
      </c>
      <c r="L230" s="43"/>
      <c r="M230" s="224" t="s">
        <v>1</v>
      </c>
      <c r="N230" s="225" t="s">
        <v>41</v>
      </c>
      <c r="O230" s="90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8" t="s">
        <v>134</v>
      </c>
      <c r="AT230" s="228" t="s">
        <v>129</v>
      </c>
      <c r="AU230" s="228" t="s">
        <v>86</v>
      </c>
      <c r="AY230" s="16" t="s">
        <v>127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6" t="s">
        <v>84</v>
      </c>
      <c r="BK230" s="229">
        <f>ROUND(I230*H230,2)</f>
        <v>0</v>
      </c>
      <c r="BL230" s="16" t="s">
        <v>134</v>
      </c>
      <c r="BM230" s="228" t="s">
        <v>757</v>
      </c>
    </row>
    <row r="231" s="2" customFormat="1">
      <c r="A231" s="37"/>
      <c r="B231" s="38"/>
      <c r="C231" s="39"/>
      <c r="D231" s="230" t="s">
        <v>136</v>
      </c>
      <c r="E231" s="39"/>
      <c r="F231" s="231" t="s">
        <v>758</v>
      </c>
      <c r="G231" s="39"/>
      <c r="H231" s="39"/>
      <c r="I231" s="232"/>
      <c r="J231" s="39"/>
      <c r="K231" s="39"/>
      <c r="L231" s="43"/>
      <c r="M231" s="233"/>
      <c r="N231" s="234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136</v>
      </c>
      <c r="AU231" s="16" t="s">
        <v>86</v>
      </c>
    </row>
    <row r="232" s="13" customFormat="1">
      <c r="A232" s="13"/>
      <c r="B232" s="235"/>
      <c r="C232" s="236"/>
      <c r="D232" s="230" t="s">
        <v>159</v>
      </c>
      <c r="E232" s="236"/>
      <c r="F232" s="238" t="s">
        <v>759</v>
      </c>
      <c r="G232" s="236"/>
      <c r="H232" s="239">
        <v>5558.1959999999999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159</v>
      </c>
      <c r="AU232" s="245" t="s">
        <v>86</v>
      </c>
      <c r="AV232" s="13" t="s">
        <v>86</v>
      </c>
      <c r="AW232" s="13" t="s">
        <v>4</v>
      </c>
      <c r="AX232" s="13" t="s">
        <v>84</v>
      </c>
      <c r="AY232" s="245" t="s">
        <v>127</v>
      </c>
    </row>
    <row r="233" s="2" customFormat="1" ht="44.25" customHeight="1">
      <c r="A233" s="37"/>
      <c r="B233" s="38"/>
      <c r="C233" s="217" t="s">
        <v>368</v>
      </c>
      <c r="D233" s="217" t="s">
        <v>129</v>
      </c>
      <c r="E233" s="218" t="s">
        <v>760</v>
      </c>
      <c r="F233" s="219" t="s">
        <v>761</v>
      </c>
      <c r="G233" s="220" t="s">
        <v>208</v>
      </c>
      <c r="H233" s="221">
        <v>136</v>
      </c>
      <c r="I233" s="222"/>
      <c r="J233" s="223">
        <f>ROUND(I233*H233,2)</f>
        <v>0</v>
      </c>
      <c r="K233" s="219" t="s">
        <v>133</v>
      </c>
      <c r="L233" s="43"/>
      <c r="M233" s="224" t="s">
        <v>1</v>
      </c>
      <c r="N233" s="225" t="s">
        <v>41</v>
      </c>
      <c r="O233" s="90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8" t="s">
        <v>134</v>
      </c>
      <c r="AT233" s="228" t="s">
        <v>129</v>
      </c>
      <c r="AU233" s="228" t="s">
        <v>86</v>
      </c>
      <c r="AY233" s="16" t="s">
        <v>127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6" t="s">
        <v>84</v>
      </c>
      <c r="BK233" s="229">
        <f>ROUND(I233*H233,2)</f>
        <v>0</v>
      </c>
      <c r="BL233" s="16" t="s">
        <v>134</v>
      </c>
      <c r="BM233" s="228" t="s">
        <v>762</v>
      </c>
    </row>
    <row r="234" s="2" customFormat="1">
      <c r="A234" s="37"/>
      <c r="B234" s="38"/>
      <c r="C234" s="39"/>
      <c r="D234" s="230" t="s">
        <v>136</v>
      </c>
      <c r="E234" s="39"/>
      <c r="F234" s="231" t="s">
        <v>761</v>
      </c>
      <c r="G234" s="39"/>
      <c r="H234" s="39"/>
      <c r="I234" s="232"/>
      <c r="J234" s="39"/>
      <c r="K234" s="39"/>
      <c r="L234" s="43"/>
      <c r="M234" s="233"/>
      <c r="N234" s="234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136</v>
      </c>
      <c r="AU234" s="16" t="s">
        <v>86</v>
      </c>
    </row>
    <row r="235" s="2" customFormat="1" ht="44.25" customHeight="1">
      <c r="A235" s="37"/>
      <c r="B235" s="38"/>
      <c r="C235" s="217" t="s">
        <v>372</v>
      </c>
      <c r="D235" s="217" t="s">
        <v>129</v>
      </c>
      <c r="E235" s="218" t="s">
        <v>763</v>
      </c>
      <c r="F235" s="219" t="s">
        <v>764</v>
      </c>
      <c r="G235" s="220" t="s">
        <v>208</v>
      </c>
      <c r="H235" s="221">
        <v>39</v>
      </c>
      <c r="I235" s="222"/>
      <c r="J235" s="223">
        <f>ROUND(I235*H235,2)</f>
        <v>0</v>
      </c>
      <c r="K235" s="219" t="s">
        <v>133</v>
      </c>
      <c r="L235" s="43"/>
      <c r="M235" s="224" t="s">
        <v>1</v>
      </c>
      <c r="N235" s="225" t="s">
        <v>41</v>
      </c>
      <c r="O235" s="90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8" t="s">
        <v>134</v>
      </c>
      <c r="AT235" s="228" t="s">
        <v>129</v>
      </c>
      <c r="AU235" s="228" t="s">
        <v>86</v>
      </c>
      <c r="AY235" s="16" t="s">
        <v>127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6" t="s">
        <v>84</v>
      </c>
      <c r="BK235" s="229">
        <f>ROUND(I235*H235,2)</f>
        <v>0</v>
      </c>
      <c r="BL235" s="16" t="s">
        <v>134</v>
      </c>
      <c r="BM235" s="228" t="s">
        <v>765</v>
      </c>
    </row>
    <row r="236" s="2" customFormat="1">
      <c r="A236" s="37"/>
      <c r="B236" s="38"/>
      <c r="C236" s="39"/>
      <c r="D236" s="230" t="s">
        <v>136</v>
      </c>
      <c r="E236" s="39"/>
      <c r="F236" s="231" t="s">
        <v>764</v>
      </c>
      <c r="G236" s="39"/>
      <c r="H236" s="39"/>
      <c r="I236" s="232"/>
      <c r="J236" s="39"/>
      <c r="K236" s="39"/>
      <c r="L236" s="43"/>
      <c r="M236" s="233"/>
      <c r="N236" s="234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136</v>
      </c>
      <c r="AU236" s="16" t="s">
        <v>86</v>
      </c>
    </row>
    <row r="237" s="12" customFormat="1" ht="22.8" customHeight="1">
      <c r="A237" s="12"/>
      <c r="B237" s="201"/>
      <c r="C237" s="202"/>
      <c r="D237" s="203" t="s">
        <v>75</v>
      </c>
      <c r="E237" s="215" t="s">
        <v>267</v>
      </c>
      <c r="F237" s="215" t="s">
        <v>268</v>
      </c>
      <c r="G237" s="202"/>
      <c r="H237" s="202"/>
      <c r="I237" s="205"/>
      <c r="J237" s="216">
        <f>BK237</f>
        <v>0</v>
      </c>
      <c r="K237" s="202"/>
      <c r="L237" s="207"/>
      <c r="M237" s="208"/>
      <c r="N237" s="209"/>
      <c r="O237" s="209"/>
      <c r="P237" s="210">
        <f>SUM(P238:P239)</f>
        <v>0</v>
      </c>
      <c r="Q237" s="209"/>
      <c r="R237" s="210">
        <f>SUM(R238:R239)</f>
        <v>0</v>
      </c>
      <c r="S237" s="209"/>
      <c r="T237" s="211">
        <f>SUM(T238:T239)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2" t="s">
        <v>84</v>
      </c>
      <c r="AT237" s="213" t="s">
        <v>75</v>
      </c>
      <c r="AU237" s="213" t="s">
        <v>84</v>
      </c>
      <c r="AY237" s="212" t="s">
        <v>127</v>
      </c>
      <c r="BK237" s="214">
        <f>SUM(BK238:BK239)</f>
        <v>0</v>
      </c>
    </row>
    <row r="238" s="2" customFormat="1" ht="33" customHeight="1">
      <c r="A238" s="37"/>
      <c r="B238" s="38"/>
      <c r="C238" s="217" t="s">
        <v>378</v>
      </c>
      <c r="D238" s="217" t="s">
        <v>129</v>
      </c>
      <c r="E238" s="218" t="s">
        <v>766</v>
      </c>
      <c r="F238" s="219" t="s">
        <v>767</v>
      </c>
      <c r="G238" s="220" t="s">
        <v>208</v>
      </c>
      <c r="H238" s="221">
        <v>68.245999999999995</v>
      </c>
      <c r="I238" s="222"/>
      <c r="J238" s="223">
        <f>ROUND(I238*H238,2)</f>
        <v>0</v>
      </c>
      <c r="K238" s="219" t="s">
        <v>133</v>
      </c>
      <c r="L238" s="43"/>
      <c r="M238" s="224" t="s">
        <v>1</v>
      </c>
      <c r="N238" s="225" t="s">
        <v>41</v>
      </c>
      <c r="O238" s="90"/>
      <c r="P238" s="226">
        <f>O238*H238</f>
        <v>0</v>
      </c>
      <c r="Q238" s="226">
        <v>0</v>
      </c>
      <c r="R238" s="226">
        <f>Q238*H238</f>
        <v>0</v>
      </c>
      <c r="S238" s="226">
        <v>0</v>
      </c>
      <c r="T238" s="22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8" t="s">
        <v>134</v>
      </c>
      <c r="AT238" s="228" t="s">
        <v>129</v>
      </c>
      <c r="AU238" s="228" t="s">
        <v>86</v>
      </c>
      <c r="AY238" s="16" t="s">
        <v>127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6" t="s">
        <v>84</v>
      </c>
      <c r="BK238" s="229">
        <f>ROUND(I238*H238,2)</f>
        <v>0</v>
      </c>
      <c r="BL238" s="16" t="s">
        <v>134</v>
      </c>
      <c r="BM238" s="228" t="s">
        <v>768</v>
      </c>
    </row>
    <row r="239" s="2" customFormat="1">
      <c r="A239" s="37"/>
      <c r="B239" s="38"/>
      <c r="C239" s="39"/>
      <c r="D239" s="230" t="s">
        <v>136</v>
      </c>
      <c r="E239" s="39"/>
      <c r="F239" s="231" t="s">
        <v>769</v>
      </c>
      <c r="G239" s="39"/>
      <c r="H239" s="39"/>
      <c r="I239" s="232"/>
      <c r="J239" s="39"/>
      <c r="K239" s="39"/>
      <c r="L239" s="43"/>
      <c r="M239" s="256"/>
      <c r="N239" s="257"/>
      <c r="O239" s="258"/>
      <c r="P239" s="258"/>
      <c r="Q239" s="258"/>
      <c r="R239" s="258"/>
      <c r="S239" s="258"/>
      <c r="T239" s="259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136</v>
      </c>
      <c r="AU239" s="16" t="s">
        <v>86</v>
      </c>
    </row>
    <row r="240" s="2" customFormat="1" ht="6.96" customHeight="1">
      <c r="A240" s="37"/>
      <c r="B240" s="65"/>
      <c r="C240" s="66"/>
      <c r="D240" s="66"/>
      <c r="E240" s="66"/>
      <c r="F240" s="66"/>
      <c r="G240" s="66"/>
      <c r="H240" s="66"/>
      <c r="I240" s="66"/>
      <c r="J240" s="66"/>
      <c r="K240" s="66"/>
      <c r="L240" s="43"/>
      <c r="M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</row>
  </sheetData>
  <sheetProtection sheet="1" autoFilter="0" formatColumns="0" formatRows="0" objects="1" scenarios="1" spinCount="100000" saltValue="40fQ0rqrXDUptXUmk3h3Z8ju+3Zerm/USP3t565jXLhm9zmxU6Ap4L7SXN/1e4h4limn5YhRQQI2V1SasJZyjw==" hashValue="N60O67gtiz5Op5b40x/8kzTjJJMXEHyV72EJSbnL2B6His+UjzKsmlOqEwReGtAVo1Fr/WFEmjQ7VKN8w04Azg==" algorithmName="SHA-512" password="CC35"/>
  <autoFilter ref="C121:K23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Přivaděč vodovodu PEHD 90 lokalita Hrádek - rozdělení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770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29. 6. 2021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Město Varnsdorf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ROUND((SUM(BE118:BE123)),  2)</f>
        <v>0</v>
      </c>
      <c r="G33" s="37"/>
      <c r="H33" s="37"/>
      <c r="I33" s="154">
        <v>0.20999999999999999</v>
      </c>
      <c r="J33" s="153">
        <f>ROUND(((SUM(BE118:BE123))*I33),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ROUND((SUM(BF118:BF123)),  2)</f>
        <v>0</v>
      </c>
      <c r="G34" s="37"/>
      <c r="H34" s="37"/>
      <c r="I34" s="154">
        <v>0.14999999999999999</v>
      </c>
      <c r="J34" s="153">
        <f>ROUND(((SUM(BF118:BF123))*I34),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ROUND((SUM(BG118:BG123)),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ROUND((SUM(BH118:BH123)),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ROUND((SUM(BI118:BI123)),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Přivaděč vodovodu PEHD 90 lokalita Hrádek - rozdělení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06 - VRN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Varnsdorf</v>
      </c>
      <c r="G89" s="39"/>
      <c r="H89" s="39"/>
      <c r="I89" s="31" t="s">
        <v>22</v>
      </c>
      <c r="J89" s="78" t="str">
        <f>IF(J12="","",J12)</f>
        <v>29. 6. 2021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Varnsdorf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J. Nešněra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103</v>
      </c>
      <c r="D94" s="175"/>
      <c r="E94" s="175"/>
      <c r="F94" s="175"/>
      <c r="G94" s="175"/>
      <c r="H94" s="175"/>
      <c r="I94" s="175"/>
      <c r="J94" s="176" t="s">
        <v>104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105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106</v>
      </c>
    </row>
    <row r="97" s="9" customFormat="1" ht="24.96" customHeight="1">
      <c r="A97" s="9"/>
      <c r="B97" s="178"/>
      <c r="C97" s="179"/>
      <c r="D97" s="180" t="s">
        <v>771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772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112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Přivaděč vodovodu PEHD 90 lokalita Hrádek - rozdělení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100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06 - VRN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Varnsdorf</v>
      </c>
      <c r="G112" s="39"/>
      <c r="H112" s="39"/>
      <c r="I112" s="31" t="s">
        <v>22</v>
      </c>
      <c r="J112" s="78" t="str">
        <f>IF(J12="","",J12)</f>
        <v>29. 6. 2021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>Město Varnsdorf</v>
      </c>
      <c r="G114" s="39"/>
      <c r="H114" s="39"/>
      <c r="I114" s="31" t="s">
        <v>30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9"/>
      <c r="E115" s="39"/>
      <c r="F115" s="26" t="str">
        <f>IF(E18="","",E18)</f>
        <v>Vyplň údaj</v>
      </c>
      <c r="G115" s="39"/>
      <c r="H115" s="39"/>
      <c r="I115" s="31" t="s">
        <v>33</v>
      </c>
      <c r="J115" s="35" t="str">
        <f>E24</f>
        <v>J. Nešněra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113</v>
      </c>
      <c r="D117" s="193" t="s">
        <v>61</v>
      </c>
      <c r="E117" s="193" t="s">
        <v>57</v>
      </c>
      <c r="F117" s="193" t="s">
        <v>58</v>
      </c>
      <c r="G117" s="193" t="s">
        <v>114</v>
      </c>
      <c r="H117" s="193" t="s">
        <v>115</v>
      </c>
      <c r="I117" s="193" t="s">
        <v>116</v>
      </c>
      <c r="J117" s="193" t="s">
        <v>104</v>
      </c>
      <c r="K117" s="194" t="s">
        <v>117</v>
      </c>
      <c r="L117" s="195"/>
      <c r="M117" s="99" t="s">
        <v>1</v>
      </c>
      <c r="N117" s="100" t="s">
        <v>40</v>
      </c>
      <c r="O117" s="100" t="s">
        <v>118</v>
      </c>
      <c r="P117" s="100" t="s">
        <v>119</v>
      </c>
      <c r="Q117" s="100" t="s">
        <v>120</v>
      </c>
      <c r="R117" s="100" t="s">
        <v>121</v>
      </c>
      <c r="S117" s="100" t="s">
        <v>122</v>
      </c>
      <c r="T117" s="101" t="s">
        <v>123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124</v>
      </c>
      <c r="D118" s="39"/>
      <c r="E118" s="39"/>
      <c r="F118" s="39"/>
      <c r="G118" s="39"/>
      <c r="H118" s="39"/>
      <c r="I118" s="39"/>
      <c r="J118" s="196">
        <f>BK118</f>
        <v>0</v>
      </c>
      <c r="K118" s="39"/>
      <c r="L118" s="43"/>
      <c r="M118" s="102"/>
      <c r="N118" s="197"/>
      <c r="O118" s="103"/>
      <c r="P118" s="198">
        <f>P119</f>
        <v>0</v>
      </c>
      <c r="Q118" s="103"/>
      <c r="R118" s="198">
        <f>R119</f>
        <v>0</v>
      </c>
      <c r="S118" s="103"/>
      <c r="T118" s="199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75</v>
      </c>
      <c r="AU118" s="16" t="s">
        <v>106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75</v>
      </c>
      <c r="E119" s="204" t="s">
        <v>97</v>
      </c>
      <c r="F119" s="204" t="s">
        <v>773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0</v>
      </c>
      <c r="S119" s="209"/>
      <c r="T119" s="211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153</v>
      </c>
      <c r="AT119" s="213" t="s">
        <v>75</v>
      </c>
      <c r="AU119" s="213" t="s">
        <v>76</v>
      </c>
      <c r="AY119" s="212" t="s">
        <v>127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75</v>
      </c>
      <c r="E120" s="215" t="s">
        <v>774</v>
      </c>
      <c r="F120" s="215" t="s">
        <v>775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SUM(P121:P123)</f>
        <v>0</v>
      </c>
      <c r="Q120" s="209"/>
      <c r="R120" s="210">
        <f>SUM(R121:R123)</f>
        <v>0</v>
      </c>
      <c r="S120" s="209"/>
      <c r="T120" s="211">
        <f>SUM(T121:T123)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153</v>
      </c>
      <c r="AT120" s="213" t="s">
        <v>75</v>
      </c>
      <c r="AU120" s="213" t="s">
        <v>84</v>
      </c>
      <c r="AY120" s="212" t="s">
        <v>127</v>
      </c>
      <c r="BK120" s="214">
        <f>SUM(BK121:BK123)</f>
        <v>0</v>
      </c>
    </row>
    <row r="121" s="2" customFormat="1" ht="16.5" customHeight="1">
      <c r="A121" s="37"/>
      <c r="B121" s="38"/>
      <c r="C121" s="217" t="s">
        <v>84</v>
      </c>
      <c r="D121" s="217" t="s">
        <v>129</v>
      </c>
      <c r="E121" s="218" t="s">
        <v>776</v>
      </c>
      <c r="F121" s="219" t="s">
        <v>777</v>
      </c>
      <c r="G121" s="220" t="s">
        <v>778</v>
      </c>
      <c r="H121" s="221">
        <v>169121.36499999999</v>
      </c>
      <c r="I121" s="222"/>
      <c r="J121" s="223">
        <f>ROUND(I121*H121,2)</f>
        <v>0</v>
      </c>
      <c r="K121" s="219" t="s">
        <v>133</v>
      </c>
      <c r="L121" s="43"/>
      <c r="M121" s="224" t="s">
        <v>1</v>
      </c>
      <c r="N121" s="225" t="s">
        <v>41</v>
      </c>
      <c r="O121" s="90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8" t="s">
        <v>779</v>
      </c>
      <c r="AT121" s="228" t="s">
        <v>129</v>
      </c>
      <c r="AU121" s="228" t="s">
        <v>86</v>
      </c>
      <c r="AY121" s="16" t="s">
        <v>127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6" t="s">
        <v>84</v>
      </c>
      <c r="BK121" s="229">
        <f>ROUND(I121*H121,2)</f>
        <v>0</v>
      </c>
      <c r="BL121" s="16" t="s">
        <v>779</v>
      </c>
      <c r="BM121" s="228" t="s">
        <v>780</v>
      </c>
    </row>
    <row r="122" s="2" customFormat="1">
      <c r="A122" s="37"/>
      <c r="B122" s="38"/>
      <c r="C122" s="39"/>
      <c r="D122" s="230" t="s">
        <v>136</v>
      </c>
      <c r="E122" s="39"/>
      <c r="F122" s="231" t="s">
        <v>777</v>
      </c>
      <c r="G122" s="39"/>
      <c r="H122" s="39"/>
      <c r="I122" s="232"/>
      <c r="J122" s="39"/>
      <c r="K122" s="39"/>
      <c r="L122" s="43"/>
      <c r="M122" s="233"/>
      <c r="N122" s="234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136</v>
      </c>
      <c r="AU122" s="16" t="s">
        <v>86</v>
      </c>
    </row>
    <row r="123" s="13" customFormat="1">
      <c r="A123" s="13"/>
      <c r="B123" s="235"/>
      <c r="C123" s="236"/>
      <c r="D123" s="230" t="s">
        <v>159</v>
      </c>
      <c r="E123" s="237" t="s">
        <v>1</v>
      </c>
      <c r="F123" s="238" t="s">
        <v>781</v>
      </c>
      <c r="G123" s="236"/>
      <c r="H123" s="239">
        <v>169121.36499999999</v>
      </c>
      <c r="I123" s="240"/>
      <c r="J123" s="236"/>
      <c r="K123" s="236"/>
      <c r="L123" s="241"/>
      <c r="M123" s="272"/>
      <c r="N123" s="273"/>
      <c r="O123" s="273"/>
      <c r="P123" s="273"/>
      <c r="Q123" s="273"/>
      <c r="R123" s="273"/>
      <c r="S123" s="273"/>
      <c r="T123" s="27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5" t="s">
        <v>159</v>
      </c>
      <c r="AU123" s="245" t="s">
        <v>86</v>
      </c>
      <c r="AV123" s="13" t="s">
        <v>86</v>
      </c>
      <c r="AW123" s="13" t="s">
        <v>32</v>
      </c>
      <c r="AX123" s="13" t="s">
        <v>84</v>
      </c>
      <c r="AY123" s="245" t="s">
        <v>127</v>
      </c>
    </row>
    <row r="124" s="2" customFormat="1" ht="6.96" customHeight="1">
      <c r="A124" s="37"/>
      <c r="B124" s="65"/>
      <c r="C124" s="66"/>
      <c r="D124" s="66"/>
      <c r="E124" s="66"/>
      <c r="F124" s="66"/>
      <c r="G124" s="66"/>
      <c r="H124" s="66"/>
      <c r="I124" s="66"/>
      <c r="J124" s="66"/>
      <c r="K124" s="66"/>
      <c r="L124" s="43"/>
      <c r="M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</sheetData>
  <sheetProtection sheet="1" autoFilter="0" formatColumns="0" formatRows="0" objects="1" scenarios="1" spinCount="100000" saltValue="5C5J57H4dAT1y4W5OQoSndBWKZilqzIsbdfsoC88z4iKx8ub/Hp7s/lE/NstNNqwqF3Vzvdw4kErTIfgkrfMDQ==" hashValue="2SqfUof5WqIR+B4q4yc7R6vX0A9wDNmy+qdD34jjg2cxAY5VJ57wBs1gF7RHo5wH19CDBTHS3BXaNHe1XSm7gg==" algorithmName="SHA-512" password="CC35"/>
  <autoFilter ref="C117:K12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DESKTOP-C275LRE\Jindra</dc:creator>
  <cp:lastModifiedBy>DESKTOP-C275LRE\Jindra</cp:lastModifiedBy>
  <dcterms:created xsi:type="dcterms:W3CDTF">2021-07-02T07:32:20Z</dcterms:created>
  <dcterms:modified xsi:type="dcterms:W3CDTF">2021-07-02T07:32:28Z</dcterms:modified>
</cp:coreProperties>
</file>